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4180" windowHeight="12225" tabRatio="888" firstSheet="27" activeTab="37"/>
  </bookViews>
  <sheets>
    <sheet name="SQTYELTOHBQOTP" sheetId="1" state="veryHidden" r:id="rId1"/>
    <sheet name="LFAFQGJ" sheetId="2" state="veryHidden" r:id="rId2"/>
    <sheet name="封皮" sheetId="3" r:id="rId3"/>
    <sheet name="目录" sheetId="4" r:id="rId4"/>
    <sheet name="1一般公共预算收入表" sheetId="5" r:id="rId5"/>
    <sheet name="2一般公共预算支出表" sheetId="6" r:id="rId6"/>
    <sheet name="3本级一般公共预算收入" sheetId="7" r:id="rId7"/>
    <sheet name="4本级一般公共预算支出" sheetId="8" r:id="rId8"/>
    <sheet name="5本级一般公共预算功能分类" sheetId="9" r:id="rId9"/>
    <sheet name="6区级一般预算基本支出经济" sheetId="10" r:id="rId10"/>
    <sheet name="7税收返还及一般预算分项目表" sheetId="11" r:id="rId11"/>
    <sheet name="8专项转移支付到项目" sheetId="12" r:id="rId12"/>
    <sheet name="9对下税收返还及转移支付分地区表" sheetId="13" r:id="rId13"/>
    <sheet name="10基金收入表" sheetId="14" r:id="rId14"/>
    <sheet name="11基金支出表" sheetId="15" r:id="rId15"/>
    <sheet name="12本级基金收入" sheetId="16" r:id="rId16"/>
    <sheet name="13本级基金支出" sheetId="17" r:id="rId17"/>
    <sheet name="14基金转移支付分项目" sheetId="18" r:id="rId18"/>
    <sheet name="15基金转移支付分地区" sheetId="19" r:id="rId19"/>
    <sheet name="16国有资本经营收入表" sheetId="20" r:id="rId20"/>
    <sheet name="17国有资本经营支出表" sheetId="21" r:id="rId21"/>
    <sheet name="18本级国有资本经营收入" sheetId="22" r:id="rId22"/>
    <sheet name="19本级国有资本经营支出" sheetId="23" r:id="rId23"/>
    <sheet name="20国资转移支付" sheetId="24" r:id="rId24"/>
    <sheet name="21社保收入表" sheetId="25" r:id="rId25"/>
    <sheet name="22社保支出表" sheetId="26" r:id="rId26"/>
    <sheet name="23社保余额表" sheetId="27" r:id="rId27"/>
    <sheet name="24本级社保收入" sheetId="28" r:id="rId28"/>
    <sheet name="25本级社保支出" sheetId="29" r:id="rId29"/>
    <sheet name="26本级社保余额表" sheetId="30" r:id="rId30"/>
    <sheet name="27限额余额表" sheetId="31" r:id="rId31"/>
    <sheet name="28一般债务余额情况" sheetId="32" r:id="rId32"/>
    <sheet name="29一般限额余额" sheetId="33" r:id="rId33"/>
    <sheet name="30专项债务余额情况" sheetId="34" r:id="rId34"/>
    <sheet name="31专项限额余额" sheetId="35" r:id="rId35"/>
    <sheet name="32上年发行情况" sheetId="36" r:id="rId36"/>
    <sheet name="33新增债券和政府外贷额度安排情况表" sheetId="37" r:id="rId37"/>
    <sheet name="34新增债券项目用途表" sheetId="38" r:id="rId38"/>
    <sheet name="35政府债券发行情况" sheetId="39" r:id="rId39"/>
    <sheet name="36债券发行及还本付息情况表" sheetId="40" r:id="rId40"/>
    <sheet name="37.2022年全区债务收支计划" sheetId="41" r:id="rId41"/>
  </sheets>
  <externalReferences>
    <externalReference r:id="rId44"/>
    <externalReference r:id="rId45"/>
    <externalReference r:id="rId46"/>
  </externalReferences>
  <definedNames>
    <definedName name="_xlnm.Print_Area" localSheetId="23">'20国资转移支付'!$A$1:$E$14</definedName>
    <definedName name="_xlnm.Print_Area" localSheetId="26">'23社保余额表'!$A$1:$B$8</definedName>
    <definedName name="_xlnm.Print_Area" localSheetId="29">'26本级社保余额表'!$A$1:$B$7</definedName>
    <definedName name="_xlnm.Print_Area" localSheetId="35">'32上年发行情况'!$A$1:$H$7</definedName>
    <definedName name="_xlnm.Print_Area" localSheetId="6">'3本级一般公共预算收入'!$A$1:$D$37</definedName>
    <definedName name="_xlnm.Print_Area" localSheetId="8">'5本级一般公共预算功能分类'!$A$1:$C$445</definedName>
    <definedName name="_xlnm.Print_Area" localSheetId="10">'7税收返还及一般预算分项目表'!$A$1:$C$31</definedName>
    <definedName name="_xlnm.Print_Area" localSheetId="11">'8专项转移支付到项目'!$A$1:$B$42</definedName>
    <definedName name="_xlnm.Print_Titles" localSheetId="13">'10基金收入表'!$2:$4</definedName>
    <definedName name="_xlnm.Print_Titles" localSheetId="14">'11基金支出表'!$2:$3</definedName>
    <definedName name="_xlnm.Print_Titles" localSheetId="24">'21社保收入表'!$1:$4</definedName>
    <definedName name="_xlnm.Print_Titles" localSheetId="25">'22社保支出表'!$2:$4</definedName>
    <definedName name="_xlnm.Print_Titles" localSheetId="27">'24本级社保收入'!$1:$4</definedName>
    <definedName name="_xlnm.Print_Titles" localSheetId="28">'25本级社保支出'!$2:$4</definedName>
    <definedName name="_xlnm.Print_Titles" localSheetId="8">'5本级一般公共预算功能分类'!$1:$4</definedName>
    <definedName name="_xlnm.Print_Titles" localSheetId="9">'6区级一般预算基本支出经济'!$2:$4</definedName>
    <definedName name="_xlnm.Print_Titles" localSheetId="11">'8专项转移支付到项目'!$4:$4</definedName>
    <definedName name="地区名称" localSheetId="30">#REF!</definedName>
    <definedName name="地区名称" localSheetId="31">#REF!</definedName>
    <definedName name="地区名称" localSheetId="32">#REF!</definedName>
    <definedName name="地区名称" localSheetId="33">#REF!</definedName>
    <definedName name="地区名称" localSheetId="34">#REF!</definedName>
    <definedName name="地区名称" localSheetId="35">#REF!</definedName>
    <definedName name="地区名称" localSheetId="36">#REF!</definedName>
    <definedName name="地区名称" localSheetId="37">#REF!</definedName>
    <definedName name="地区名称" localSheetId="38">#REF!</definedName>
    <definedName name="地区名称" localSheetId="39">#REF!</definedName>
    <definedName name="地区名称" localSheetId="40">#REF!</definedName>
    <definedName name="地区名称">#REF!</definedName>
  </definedNames>
  <calcPr fullCalcOnLoad="1"/>
</workbook>
</file>

<file path=xl/sharedStrings.xml><?xml version="1.0" encoding="utf-8"?>
<sst xmlns="http://schemas.openxmlformats.org/spreadsheetml/2006/main" count="1699" uniqueCount="1250">
  <si>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</si>
  <si>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</si>
  <si>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</si>
  <si>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</si>
  <si>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</si>
  <si>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</si>
  <si>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</si>
  <si>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</si>
  <si>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</si>
  <si>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</si>
  <si>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</si>
  <si>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</si>
  <si>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</si>
  <si>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</si>
  <si>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</si>
  <si>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</si>
  <si>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</si>
  <si>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</si>
  <si>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</si>
  <si>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</si>
  <si>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</si>
  <si>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</si>
  <si>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</si>
  <si>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</si>
  <si>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</si>
  <si>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</si>
  <si>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</si>
  <si>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</si>
  <si>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</si>
  <si>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</si>
  <si>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</si>
  <si>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</si>
  <si>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</si>
  <si>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</si>
  <si>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</si>
  <si>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</si>
  <si>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</si>
  <si>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</si>
  <si>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</si>
  <si>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</si>
  <si>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</si>
  <si>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</si>
  <si>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</si>
  <si>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</si>
  <si>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</si>
  <si>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</si>
  <si>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</si>
  <si>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</si>
  <si>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</si>
  <si>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</si>
  <si>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</si>
  <si>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</si>
  <si>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</si>
  <si>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</si>
  <si>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</si>
  <si>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</si>
  <si>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</si>
  <si>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</si>
  <si>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</si>
  <si>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</si>
  <si>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</si>
  <si>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</si>
  <si>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/EKKKKKKKKKKKc:\cab.cab",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</si>
  <si>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</si>
  <si>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/EKKKKKKKKKKKc:\cab.cab",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</si>
  <si>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</si>
  <si>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</si>
  <si>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</si>
  <si>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</si>
  <si>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</si>
  <si>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</si>
  <si>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</si>
  <si>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</si>
  <si>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</si>
  <si>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</si>
  <si>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</si>
  <si>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</si>
  <si>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</si>
  <si>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</si>
  <si>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</si>
  <si>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</si>
  <si>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</si>
  <si>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</si>
  <si>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</si>
  <si>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</si>
  <si>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</si>
  <si>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</si>
  <si>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</si>
  <si>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</si>
  <si>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</si>
  <si>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</si>
  <si>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</si>
  <si>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</si>
  <si>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</si>
  <si>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</si>
  <si>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</si>
  <si>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</si>
  <si>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</si>
  <si>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</si>
  <si>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</si>
  <si>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</si>
  <si>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</si>
  <si>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</si>
  <si>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</si>
  <si>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</si>
  <si>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</si>
  <si>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</si>
  <si>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</si>
  <si>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</si>
  <si>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</si>
  <si>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</si>
  <si>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</si>
  <si>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</si>
  <si>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</si>
  <si>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</si>
  <si>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</si>
  <si>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</si>
  <si>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</si>
  <si>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</si>
  <si>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</si>
  <si>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</si>
  <si>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</si>
  <si>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</si>
  <si>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</si>
  <si>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</si>
  <si>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</si>
  <si>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</si>
  <si>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</si>
  <si>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</si>
  <si>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</si>
  <si>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</si>
  <si>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</si>
  <si>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</si>
  <si>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</si>
  <si>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</si>
  <si>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</si>
  <si>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</si>
  <si>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</si>
  <si>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</si>
  <si>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</si>
  <si>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</si>
  <si>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</si>
  <si>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</si>
  <si>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</si>
  <si>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</si>
  <si>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</si>
  <si>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</si>
  <si>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</si>
  <si>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</si>
  <si>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</si>
  <si>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</si>
  <si>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</si>
  <si>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</si>
  <si>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</si>
  <si>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</si>
  <si>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</si>
  <si>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</si>
  <si>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</si>
  <si>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</si>
  <si>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</si>
  <si>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</si>
  <si>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</si>
  <si>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</si>
  <si>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</si>
  <si>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</si>
  <si>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</si>
  <si>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</si>
  <si>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</si>
  <si>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</si>
  <si>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</si>
  <si>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</si>
  <si>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</si>
  <si>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</si>
  <si>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</si>
  <si>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</si>
  <si>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</si>
  <si>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</si>
  <si>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</si>
  <si>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</si>
  <si>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</si>
  <si>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</si>
  <si>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</si>
  <si>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</si>
  <si>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</si>
  <si>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</si>
  <si>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</si>
  <si>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</si>
  <si>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</si>
  <si>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</si>
  <si>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</si>
  <si>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</si>
  <si>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</si>
  <si>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</si>
  <si>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</si>
  <si>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</si>
  <si>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</si>
  <si>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</si>
  <si>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</si>
  <si>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</si>
  <si>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</si>
  <si>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</si>
  <si>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</si>
  <si>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</si>
  <si>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</si>
  <si>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</si>
  <si>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</si>
  <si>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r>
      <rPr>
        <sz val="24"/>
        <rFont val="方正小标宋简体"/>
        <family val="0"/>
      </rPr>
      <t>目</t>
    </r>
    <r>
      <rPr>
        <sz val="24"/>
        <rFont val="Times New Roman"/>
        <family val="1"/>
      </rPr>
      <t xml:space="preserve">  </t>
    </r>
    <r>
      <rPr>
        <sz val="24"/>
        <rFont val="方正小标宋简体"/>
        <family val="0"/>
      </rPr>
      <t>录</t>
    </r>
  </si>
  <si>
    <r>
      <rPr>
        <sz val="14"/>
        <rFont val="黑体"/>
        <family val="3"/>
      </rPr>
      <t>第一部分</t>
    </r>
    <r>
      <rPr>
        <sz val="14"/>
        <rFont val="Times New Roman"/>
        <family val="1"/>
      </rPr>
      <t xml:space="preserve">  </t>
    </r>
    <r>
      <rPr>
        <sz val="14"/>
        <rFont val="黑体"/>
        <family val="3"/>
      </rPr>
      <t>一般公共预算</t>
    </r>
  </si>
  <si>
    <r>
      <rPr>
        <sz val="12"/>
        <rFont val="宋体"/>
        <family val="0"/>
      </rPr>
      <t>表</t>
    </r>
    <r>
      <rPr>
        <sz val="12"/>
        <rFont val="Times New Roman"/>
        <family val="1"/>
      </rPr>
      <t>1</t>
    </r>
  </si>
  <si>
    <r>
      <rPr>
        <sz val="12"/>
        <rFont val="宋体"/>
        <family val="0"/>
      </rPr>
      <t>表</t>
    </r>
    <r>
      <rPr>
        <sz val="12"/>
        <rFont val="Times New Roman"/>
        <family val="1"/>
      </rPr>
      <t>2</t>
    </r>
  </si>
  <si>
    <r>
      <rPr>
        <sz val="12"/>
        <rFont val="宋体"/>
        <family val="0"/>
      </rPr>
      <t>表</t>
    </r>
    <r>
      <rPr>
        <sz val="12"/>
        <rFont val="Times New Roman"/>
        <family val="1"/>
      </rPr>
      <t>3</t>
    </r>
  </si>
  <si>
    <r>
      <rPr>
        <sz val="12"/>
        <rFont val="宋体"/>
        <family val="0"/>
      </rPr>
      <t>表</t>
    </r>
    <r>
      <rPr>
        <sz val="12"/>
        <rFont val="Times New Roman"/>
        <family val="1"/>
      </rPr>
      <t>4</t>
    </r>
  </si>
  <si>
    <r>
      <rPr>
        <sz val="12"/>
        <rFont val="宋体"/>
        <family val="0"/>
      </rPr>
      <t>表</t>
    </r>
    <r>
      <rPr>
        <sz val="12"/>
        <rFont val="Times New Roman"/>
        <family val="1"/>
      </rPr>
      <t>5</t>
    </r>
  </si>
  <si>
    <r>
      <rPr>
        <sz val="12"/>
        <rFont val="宋体"/>
        <family val="0"/>
      </rPr>
      <t>表</t>
    </r>
    <r>
      <rPr>
        <sz val="12"/>
        <rFont val="Times New Roman"/>
        <family val="1"/>
      </rPr>
      <t>6</t>
    </r>
  </si>
  <si>
    <r>
      <rPr>
        <sz val="12"/>
        <rFont val="宋体"/>
        <family val="0"/>
      </rPr>
      <t>表</t>
    </r>
    <r>
      <rPr>
        <sz val="12"/>
        <rFont val="Times New Roman"/>
        <family val="1"/>
      </rPr>
      <t>7</t>
    </r>
  </si>
  <si>
    <r>
      <t>2022</t>
    </r>
    <r>
      <rPr>
        <sz val="12"/>
        <rFont val="宋体"/>
        <family val="0"/>
      </rPr>
      <t>年一般公共预算安排的税收返还及一般性转移支付分项目草案表</t>
    </r>
  </si>
  <si>
    <r>
      <rPr>
        <sz val="12"/>
        <rFont val="宋体"/>
        <family val="0"/>
      </rPr>
      <t>表</t>
    </r>
    <r>
      <rPr>
        <sz val="12"/>
        <rFont val="Times New Roman"/>
        <family val="1"/>
      </rPr>
      <t>8</t>
    </r>
  </si>
  <si>
    <r>
      <t>2022</t>
    </r>
    <r>
      <rPr>
        <sz val="12"/>
        <rFont val="宋体"/>
        <family val="0"/>
      </rPr>
      <t>年一般公共预算安排的专项转移支付分项目预算表</t>
    </r>
  </si>
  <si>
    <r>
      <rPr>
        <sz val="12"/>
        <rFont val="宋体"/>
        <family val="0"/>
      </rPr>
      <t>表</t>
    </r>
    <r>
      <rPr>
        <sz val="12"/>
        <rFont val="Times New Roman"/>
        <family val="1"/>
      </rPr>
      <t>9</t>
    </r>
  </si>
  <si>
    <r>
      <t>2022</t>
    </r>
    <r>
      <rPr>
        <sz val="12"/>
        <rFont val="宋体"/>
        <family val="0"/>
      </rPr>
      <t>年一般公共预算安排的税收返还及转移支付分地区预算表</t>
    </r>
  </si>
  <si>
    <r>
      <rPr>
        <sz val="14"/>
        <rFont val="黑体"/>
        <family val="3"/>
      </rPr>
      <t>第二部分</t>
    </r>
    <r>
      <rPr>
        <sz val="14"/>
        <rFont val="Times New Roman"/>
        <family val="1"/>
      </rPr>
      <t xml:space="preserve">  </t>
    </r>
    <r>
      <rPr>
        <sz val="14"/>
        <rFont val="黑体"/>
        <family val="3"/>
      </rPr>
      <t>政府性基金预算</t>
    </r>
  </si>
  <si>
    <r>
      <rPr>
        <sz val="12"/>
        <rFont val="宋体"/>
        <family val="0"/>
      </rPr>
      <t>表</t>
    </r>
    <r>
      <rPr>
        <sz val="12"/>
        <rFont val="Times New Roman"/>
        <family val="1"/>
      </rPr>
      <t>10</t>
    </r>
  </si>
  <si>
    <r>
      <t>表</t>
    </r>
    <r>
      <rPr>
        <sz val="12"/>
        <rFont val="Times New Roman"/>
        <family val="1"/>
      </rPr>
      <t>11</t>
    </r>
  </si>
  <si>
    <r>
      <rPr>
        <sz val="12"/>
        <rFont val="宋体"/>
        <family val="0"/>
      </rPr>
      <t>表</t>
    </r>
    <r>
      <rPr>
        <sz val="12"/>
        <rFont val="Times New Roman"/>
        <family val="1"/>
      </rPr>
      <t>12</t>
    </r>
  </si>
  <si>
    <r>
      <t>表</t>
    </r>
    <r>
      <rPr>
        <sz val="12"/>
        <rFont val="Times New Roman"/>
        <family val="1"/>
      </rPr>
      <t>13</t>
    </r>
  </si>
  <si>
    <r>
      <rPr>
        <sz val="12"/>
        <rFont val="宋体"/>
        <family val="0"/>
      </rPr>
      <t>表</t>
    </r>
    <r>
      <rPr>
        <sz val="12"/>
        <rFont val="Times New Roman"/>
        <family val="1"/>
      </rPr>
      <t>14</t>
    </r>
  </si>
  <si>
    <r>
      <t>表</t>
    </r>
    <r>
      <rPr>
        <sz val="12"/>
        <rFont val="Times New Roman"/>
        <family val="1"/>
      </rPr>
      <t>15</t>
    </r>
  </si>
  <si>
    <r>
      <rPr>
        <sz val="14"/>
        <rFont val="黑体"/>
        <family val="3"/>
      </rPr>
      <t>第三部分</t>
    </r>
    <r>
      <rPr>
        <sz val="14"/>
        <rFont val="Times New Roman"/>
        <family val="1"/>
      </rPr>
      <t xml:space="preserve">  </t>
    </r>
    <r>
      <rPr>
        <sz val="14"/>
        <rFont val="黑体"/>
        <family val="3"/>
      </rPr>
      <t>国有资本经营预算</t>
    </r>
  </si>
  <si>
    <r>
      <t>表</t>
    </r>
    <r>
      <rPr>
        <sz val="12"/>
        <rFont val="Times New Roman"/>
        <family val="1"/>
      </rPr>
      <t>16</t>
    </r>
  </si>
  <si>
    <r>
      <t>表</t>
    </r>
    <r>
      <rPr>
        <sz val="12"/>
        <rFont val="Times New Roman"/>
        <family val="1"/>
      </rPr>
      <t>17</t>
    </r>
  </si>
  <si>
    <r>
      <t>表</t>
    </r>
    <r>
      <rPr>
        <sz val="12"/>
        <rFont val="Times New Roman"/>
        <family val="1"/>
      </rPr>
      <t>18</t>
    </r>
  </si>
  <si>
    <r>
      <t>表</t>
    </r>
    <r>
      <rPr>
        <sz val="12"/>
        <rFont val="Times New Roman"/>
        <family val="1"/>
      </rPr>
      <t>19</t>
    </r>
  </si>
  <si>
    <r>
      <t>表</t>
    </r>
    <r>
      <rPr>
        <sz val="12"/>
        <rFont val="Times New Roman"/>
        <family val="1"/>
      </rPr>
      <t>20</t>
    </r>
  </si>
  <si>
    <r>
      <rPr>
        <sz val="14"/>
        <rFont val="黑体"/>
        <family val="3"/>
      </rPr>
      <t>第四部分</t>
    </r>
    <r>
      <rPr>
        <sz val="14"/>
        <rFont val="Times New Roman"/>
        <family val="1"/>
      </rPr>
      <t xml:space="preserve">  </t>
    </r>
    <r>
      <rPr>
        <sz val="14"/>
        <rFont val="黑体"/>
        <family val="3"/>
      </rPr>
      <t>社会保险基金预算</t>
    </r>
  </si>
  <si>
    <r>
      <t>表</t>
    </r>
    <r>
      <rPr>
        <sz val="12"/>
        <rFont val="Times New Roman"/>
        <family val="1"/>
      </rPr>
      <t>21</t>
    </r>
  </si>
  <si>
    <r>
      <t>表</t>
    </r>
    <r>
      <rPr>
        <sz val="12"/>
        <rFont val="Times New Roman"/>
        <family val="1"/>
      </rPr>
      <t>22</t>
    </r>
  </si>
  <si>
    <r>
      <t>表</t>
    </r>
    <r>
      <rPr>
        <sz val="12"/>
        <rFont val="Times New Roman"/>
        <family val="1"/>
      </rPr>
      <t>23</t>
    </r>
  </si>
  <si>
    <r>
      <t>表</t>
    </r>
    <r>
      <rPr>
        <sz val="12"/>
        <rFont val="Times New Roman"/>
        <family val="1"/>
      </rPr>
      <t>24</t>
    </r>
  </si>
  <si>
    <r>
      <t>表</t>
    </r>
    <r>
      <rPr>
        <sz val="12"/>
        <rFont val="Times New Roman"/>
        <family val="1"/>
      </rPr>
      <t>25</t>
    </r>
  </si>
  <si>
    <r>
      <t>表</t>
    </r>
    <r>
      <rPr>
        <sz val="12"/>
        <rFont val="Times New Roman"/>
        <family val="1"/>
      </rPr>
      <t>26</t>
    </r>
  </si>
  <si>
    <r>
      <rPr>
        <sz val="14"/>
        <rFont val="黑体"/>
        <family val="3"/>
      </rPr>
      <t>第五部分</t>
    </r>
    <r>
      <rPr>
        <sz val="14"/>
        <rFont val="Times New Roman"/>
        <family val="1"/>
      </rPr>
      <t xml:space="preserve">  </t>
    </r>
    <r>
      <rPr>
        <sz val="14"/>
        <rFont val="黑体"/>
        <family val="3"/>
      </rPr>
      <t>地方政府债务情况</t>
    </r>
  </si>
  <si>
    <r>
      <t>表</t>
    </r>
    <r>
      <rPr>
        <sz val="12"/>
        <rFont val="Times New Roman"/>
        <family val="1"/>
      </rPr>
      <t>27</t>
    </r>
  </si>
  <si>
    <r>
      <t>表</t>
    </r>
    <r>
      <rPr>
        <sz val="12"/>
        <rFont val="Times New Roman"/>
        <family val="1"/>
      </rPr>
      <t>28</t>
    </r>
  </si>
  <si>
    <r>
      <t>表</t>
    </r>
    <r>
      <rPr>
        <sz val="12"/>
        <rFont val="Times New Roman"/>
        <family val="1"/>
      </rPr>
      <t>29</t>
    </r>
  </si>
  <si>
    <r>
      <t>表</t>
    </r>
    <r>
      <rPr>
        <sz val="12"/>
        <rFont val="Times New Roman"/>
        <family val="1"/>
      </rPr>
      <t>30</t>
    </r>
  </si>
  <si>
    <r>
      <t>表</t>
    </r>
    <r>
      <rPr>
        <sz val="12"/>
        <rFont val="Times New Roman"/>
        <family val="1"/>
      </rPr>
      <t>31</t>
    </r>
  </si>
  <si>
    <r>
      <t>表</t>
    </r>
    <r>
      <rPr>
        <sz val="12"/>
        <rFont val="Times New Roman"/>
        <family val="1"/>
      </rPr>
      <t>32</t>
    </r>
  </si>
  <si>
    <t>表1</t>
  </si>
  <si>
    <t>单位：万元</t>
  </si>
  <si>
    <t>项    目</t>
  </si>
  <si>
    <t>2021年执行数</t>
  </si>
  <si>
    <t>2022年预算数</t>
  </si>
  <si>
    <t>比上年增长%</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</si>
  <si>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</si>
  <si>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</si>
  <si>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</si>
  <si>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</si>
  <si>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</si>
  <si>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</si>
  <si>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</si>
  <si>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</si>
  <si>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</si>
  <si>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</si>
  <si>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</si>
  <si>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</si>
  <si>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</si>
  <si>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</si>
  <si>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</si>
  <si>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</si>
  <si>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</si>
  <si>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</si>
  <si>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</si>
  <si>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</si>
  <si>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</si>
  <si>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</si>
  <si>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</si>
  <si>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</si>
  <si>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</si>
  <si>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转移性收入</t>
  </si>
  <si>
    <t xml:space="preserve">    地方政府一般债务转贷收入</t>
  </si>
  <si>
    <t xml:space="preserve">    返还性收入</t>
  </si>
  <si>
    <t xml:space="preserve">    一般性转移支付收入</t>
  </si>
  <si>
    <t xml:space="preserve">    专项转移支付收入</t>
  </si>
  <si>
    <t xml:space="preserve">    调入资金</t>
  </si>
  <si>
    <t xml:space="preserve">    动用预算稳定调节基金</t>
  </si>
  <si>
    <t xml:space="preserve">    上年结转收入</t>
  </si>
  <si>
    <t>收入总计</t>
  </si>
  <si>
    <t>表2</t>
  </si>
  <si>
    <t>一、一般公共服务支出</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</si>
  <si>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</si>
  <si>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</si>
  <si>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</si>
  <si>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</si>
  <si>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</si>
  <si>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</si>
  <si>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</si>
  <si>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</si>
  <si>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</si>
  <si>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</si>
  <si>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</si>
  <si>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十三、资源勘探工业信息等支出</t>
  </si>
  <si>
    <t>十四、商业服务业等支出</t>
  </si>
  <si>
    <t>十五、金融支出</t>
  </si>
  <si>
    <t>十六、援助其他地区支出</t>
  </si>
  <si>
    <t>十七、自然资源海洋气象等支出</t>
  </si>
  <si>
    <t>十八、住房保障支出</t>
  </si>
  <si>
    <t>十九、粮油物资储备支出</t>
  </si>
  <si>
    <t>二十、灾害防治及应急管理支出</t>
  </si>
  <si>
    <t>二十一、预备费</t>
  </si>
  <si>
    <t>二十二、债务付息支出</t>
  </si>
  <si>
    <t>二十三、其他支出</t>
  </si>
  <si>
    <t>支出合计</t>
  </si>
  <si>
    <t>转移性支出</t>
  </si>
  <si>
    <t xml:space="preserve">    地方政府一般债务还本支出</t>
  </si>
  <si>
    <t xml:space="preserve">    上解上级及援助其他地区支出</t>
  </si>
  <si>
    <t xml:space="preserve">    安排预算稳定调节基金</t>
  </si>
  <si>
    <t xml:space="preserve">    补充预算周转金</t>
  </si>
  <si>
    <t xml:space="preserve">    结转下年支出</t>
  </si>
  <si>
    <t>支出总计</t>
  </si>
  <si>
    <t>表3</t>
  </si>
  <si>
    <t>比上年增长</t>
  </si>
  <si>
    <t>本级本年收入合计</t>
  </si>
  <si>
    <t xml:space="preserve">    下级上解收入</t>
  </si>
  <si>
    <t>表4</t>
  </si>
  <si>
    <t>本级本年支出合计</t>
  </si>
  <si>
    <t xml:space="preserve">    上解上级支出</t>
  </si>
  <si>
    <t xml:space="preserve">    返还性支出</t>
  </si>
  <si>
    <t xml:space="preserve">    补助下级支出</t>
  </si>
  <si>
    <t>表5</t>
  </si>
  <si>
    <t>科目代码</t>
  </si>
  <si>
    <t>科目名称</t>
  </si>
  <si>
    <t>合  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</si>
  <si>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</si>
  <si>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</si>
  <si>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</si>
  <si>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</si>
  <si>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</si>
  <si>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</si>
  <si>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人大代表履职能力提升</t>
  </si>
  <si>
    <t xml:space="preserve">      代表工作</t>
  </si>
  <si>
    <t xml:space="preserve">      事业运行</t>
  </si>
  <si>
    <t xml:space="preserve">    政协事务</t>
  </si>
  <si>
    <t xml:space="preserve">      政协会议</t>
  </si>
  <si>
    <t xml:space="preserve">      委员视察</t>
  </si>
  <si>
    <t xml:space="preserve">      参政议政</t>
  </si>
  <si>
    <t xml:space="preserve">    政府办公厅(室)及相关机构事务</t>
  </si>
  <si>
    <t xml:space="preserve">      政务公开审批</t>
  </si>
  <si>
    <t xml:space="preserve">      信访事务</t>
  </si>
  <si>
    <t xml:space="preserve">      其他政府办公厅(室)及相关机构事务支出</t>
  </si>
  <si>
    <t xml:space="preserve">    发展与改革事务</t>
  </si>
  <si>
    <t xml:space="preserve">      日常经济运行调节</t>
  </si>
  <si>
    <t xml:space="preserve">      物价管理</t>
  </si>
  <si>
    <t xml:space="preserve">    统计信息事务</t>
  </si>
  <si>
    <t xml:space="preserve">      统计管理</t>
  </si>
  <si>
    <t xml:space="preserve">      专项普查活动</t>
  </si>
  <si>
    <t xml:space="preserve">      统计抽样调查</t>
  </si>
  <si>
    <t xml:space="preserve">    财政事务</t>
  </si>
  <si>
    <t xml:space="preserve">      信息化建设</t>
  </si>
  <si>
    <t xml:space="preserve">      财政委托业务支出</t>
  </si>
  <si>
    <t xml:space="preserve">    税收事务</t>
  </si>
  <si>
    <t xml:space="preserve">    审计事务</t>
  </si>
  <si>
    <t xml:space="preserve">      审计业务</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</si>
  <si>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</si>
  <si>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</si>
  <si>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</si>
  <si>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</si>
  <si>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</si>
  <si>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</si>
  <si>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</si>
  <si>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国内贸易管理</t>
  </si>
  <si>
    <t xml:space="preserve">      招商引资</t>
  </si>
  <si>
    <t xml:space="preserve">    知识产权事务</t>
  </si>
  <si>
    <t xml:space="preserve">      其他知识产权事务支出</t>
  </si>
  <si>
    <t xml:space="preserve">    档案事务</t>
  </si>
  <si>
    <t xml:space="preserve">      档案馆</t>
  </si>
  <si>
    <t xml:space="preserve">    民主党派及工商联事务</t>
  </si>
  <si>
    <t xml:space="preserve">    群众团体事务</t>
  </si>
  <si>
    <t xml:space="preserve">      工会事务</t>
  </si>
  <si>
    <t xml:space="preserve">    党委办公厅(室)及相关机构事务</t>
  </si>
  <si>
    <t xml:space="preserve">    组织事务</t>
  </si>
  <si>
    <t xml:space="preserve">      其他组织事务支出</t>
  </si>
  <si>
    <t xml:space="preserve">    宣传事务</t>
  </si>
  <si>
    <t xml:space="preserve">    统战事务</t>
  </si>
  <si>
    <t xml:space="preserve">      宗教事务</t>
  </si>
  <si>
    <t xml:space="preserve">      其他统战事务支出</t>
  </si>
  <si>
    <t xml:space="preserve">    其他共产党事务支出</t>
  </si>
  <si>
    <t xml:space="preserve">    市场监督管理事务</t>
  </si>
  <si>
    <t xml:space="preserve">      市场主体管理</t>
  </si>
  <si>
    <t xml:space="preserve">      市场秩序执法</t>
  </si>
  <si>
    <t xml:space="preserve">      质量基础</t>
  </si>
  <si>
    <t xml:space="preserve">      药品事务</t>
  </si>
  <si>
    <t xml:space="preserve">      质量安全监管</t>
  </si>
  <si>
    <t xml:space="preserve">      食品安全监管</t>
  </si>
  <si>
    <t xml:space="preserve">    其他一般公共服务支出</t>
  </si>
  <si>
    <t xml:space="preserve">      其他一般公共服务支出</t>
  </si>
  <si>
    <t xml:space="preserve">  国防支出</t>
  </si>
  <si>
    <t xml:space="preserve">    国防动员</t>
  </si>
  <si>
    <t xml:space="preserve">      兵役征集</t>
  </si>
  <si>
    <t xml:space="preserve">      人民防空</t>
  </si>
  <si>
    <t xml:space="preserve">      民兵</t>
  </si>
  <si>
    <t xml:space="preserve">  公共安全支出</t>
  </si>
  <si>
    <t xml:space="preserve">    公安</t>
  </si>
  <si>
    <t xml:space="preserve">      执法办案</t>
  </si>
  <si>
    <t xml:space="preserve">    检察</t>
  </si>
  <si>
    <t xml:space="preserve">      检察监督</t>
  </si>
  <si>
    <t xml:space="preserve">    法院</t>
  </si>
  <si>
    <t xml:space="preserve">      案件审判</t>
  </si>
  <si>
    <t xml:space="preserve">      其他法院支出</t>
  </si>
  <si>
    <t xml:space="preserve">    司法</t>
  </si>
  <si>
    <t xml:space="preserve">      基层司法业务</t>
  </si>
  <si>
    <t xml:space="preserve">      普法宣传</t>
  </si>
  <si>
    <t xml:space="preserve">      律师管理</t>
  </si>
  <si>
    <t xml:space="preserve">      公共法律服务</t>
  </si>
  <si>
    <t xml:space="preserve">      社区矫正</t>
  </si>
  <si>
    <t xml:space="preserve">  教育支出</t>
  </si>
  <si>
    <t xml:space="preserve">    教育管理事务</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</si>
  <si>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</si>
  <si>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</si>
  <si>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</si>
  <si>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</si>
  <si>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</si>
  <si>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</si>
  <si>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</si>
  <si>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</si>
  <si>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成人教育</t>
  </si>
  <si>
    <t xml:space="preserve">      成人高等教育</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</si>
  <si>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</si>
  <si>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</si>
  <si>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</si>
  <si>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</si>
  <si>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</si>
  <si>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</si>
  <si>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农村中小学教学设施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</si>
  <si>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</si>
  <si>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</si>
  <si>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</si>
  <si>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</si>
  <si>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</si>
  <si>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机构运行</t>
  </si>
  <si>
    <t xml:space="preserve">    技术研究与开发</t>
  </si>
  <si>
    <t xml:space="preserve">      其他技术研究与开发支出</t>
  </si>
  <si>
    <t xml:space="preserve">    科技条件与服务</t>
  </si>
  <si>
    <t xml:space="preserve">      技术创新服务体系</t>
  </si>
  <si>
    <t xml:space="preserve">    社会科学</t>
  </si>
  <si>
    <t xml:space="preserve">      社会科学研究机构</t>
  </si>
  <si>
    <t xml:space="preserve">    科学技术普及</t>
  </si>
  <si>
    <t xml:space="preserve">      科普活动</t>
  </si>
  <si>
    <t xml:space="preserve">      青少年科技活动</t>
  </si>
  <si>
    <t xml:space="preserve">    科技交流与合作</t>
  </si>
  <si>
    <t xml:space="preserve">      其他科技交流与合作支出</t>
  </si>
  <si>
    <t xml:space="preserve">    其他科学技术支出</t>
  </si>
  <si>
    <t xml:space="preserve">      其他科学技术支出</t>
  </si>
  <si>
    <t xml:space="preserve">  文化旅游体育与传媒支出</t>
  </si>
  <si>
    <t xml:space="preserve">    文化和旅游</t>
  </si>
  <si>
    <t xml:space="preserve">      群众文化</t>
  </si>
  <si>
    <t xml:space="preserve">      文化和旅游市场管理</t>
  </si>
  <si>
    <t xml:space="preserve">      旅游宣传</t>
  </si>
  <si>
    <t xml:space="preserve">      其他文化和旅游支出</t>
  </si>
  <si>
    <t xml:space="preserve">    文物</t>
  </si>
  <si>
    <t xml:space="preserve">      文物保护</t>
  </si>
  <si>
    <t xml:space="preserve">    体育</t>
  </si>
  <si>
    <t xml:space="preserve">      体育竞赛</t>
  </si>
  <si>
    <t xml:space="preserve">      体育场馆</t>
  </si>
  <si>
    <t xml:space="preserve">      群众体育</t>
  </si>
  <si>
    <t xml:space="preserve">      其他体育支出</t>
  </si>
  <si>
    <t xml:space="preserve">    广播电视</t>
  </si>
  <si>
    <t xml:space="preserve">    其他文化旅游体育与传媒支出</t>
  </si>
  <si>
    <t xml:space="preserve">      宣传文化发展专项支出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</si>
  <si>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</si>
  <si>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</si>
  <si>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</si>
  <si>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</si>
  <si>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</si>
  <si>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</si>
  <si>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</si>
  <si>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劳动人事争议调解仲裁</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</si>
  <si>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</si>
  <si>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</si>
  <si>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</si>
  <si>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</si>
  <si>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</si>
  <si>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</si>
  <si>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行政事业单位养老支出</t>
  </si>
  <si>
    <t xml:space="preserve">      行政单位离退休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</si>
  <si>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</si>
  <si>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</si>
  <si>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</si>
  <si>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</si>
  <si>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</si>
  <si>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</si>
  <si>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</si>
  <si>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就业补助</t>
  </si>
  <si>
    <t xml:space="preserve">      就业创业服务补贴</t>
  </si>
  <si>
    <t xml:space="preserve">      社会保险补贴</t>
  </si>
  <si>
    <t xml:space="preserve">      公益性岗位补贴</t>
  </si>
  <si>
    <t xml:space="preserve">      就业见习补贴</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</si>
  <si>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</si>
  <si>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</si>
  <si>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</si>
  <si>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</si>
  <si>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</si>
  <si>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</si>
  <si>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</si>
  <si>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</si>
  <si>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</si>
  <si>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</si>
  <si>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</si>
  <si>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</si>
  <si>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</si>
  <si>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</si>
  <si>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</si>
  <si>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</si>
  <si>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</si>
  <si>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</si>
  <si>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</si>
  <si>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养老服务</t>
  </si>
  <si>
    <t xml:space="preserve">    残疾人事业</t>
  </si>
  <si>
    <t xml:space="preserve">      残疾人康复</t>
  </si>
  <si>
    <t xml:space="preserve">      残疾人生活和护理补贴</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</si>
  <si>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</si>
  <si>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</si>
  <si>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</si>
  <si>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</si>
  <si>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</si>
  <si>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</si>
  <si>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</si>
  <si>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</si>
  <si>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</si>
  <si>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</si>
  <si>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</si>
  <si>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</si>
  <si>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</si>
  <si>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</si>
  <si>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</si>
  <si>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退役军人管理事务</t>
  </si>
  <si>
    <t xml:space="preserve">      拥军优属</t>
  </si>
  <si>
    <t xml:space="preserve">    财政代缴社会保险费支出</t>
  </si>
  <si>
    <t xml:space="preserve">      财政代缴城乡居民基本养老保险费支出</t>
  </si>
  <si>
    <t xml:space="preserve">    其他社会保障和就业支出</t>
  </si>
  <si>
    <t xml:space="preserve">      其他社会保障和就业支出</t>
  </si>
  <si>
    <t xml:space="preserve">  卫生健康支出</t>
  </si>
  <si>
    <t xml:space="preserve">    卫生健康管理事务</t>
  </si>
  <si>
    <t xml:space="preserve">    公立医院</t>
  </si>
  <si>
    <t xml:space="preserve">      综合医院</t>
  </si>
  <si>
    <t xml:space="preserve">      妇幼保健医院</t>
  </si>
  <si>
    <t xml:space="preserve">      其他公立医院支出</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</si>
  <si>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</si>
  <si>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</si>
  <si>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</si>
  <si>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</si>
  <si>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</si>
  <si>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</si>
  <si>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基本公共卫生服务</t>
  </si>
  <si>
    <t xml:space="preserve">      重大公共卫生服务</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</si>
  <si>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</si>
  <si>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</si>
  <si>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</si>
  <si>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</si>
  <si>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</si>
  <si>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</si>
  <si>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</si>
  <si>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</si>
  <si>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</si>
  <si>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</si>
  <si>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</si>
  <si>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</si>
  <si>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</si>
  <si>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</si>
  <si>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优抚对象医疗</t>
  </si>
  <si>
    <t xml:space="preserve">      优抚对象医疗补助</t>
  </si>
  <si>
    <t xml:space="preserve">    医疗保障管理事务</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</si>
  <si>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</si>
  <si>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</si>
  <si>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</si>
  <si>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</si>
  <si>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</si>
  <si>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</si>
  <si>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其他环境保护管理事务支出</t>
  </si>
  <si>
    <t xml:space="preserve">    污染防治</t>
  </si>
  <si>
    <t xml:space="preserve">      大气</t>
  </si>
  <si>
    <t xml:space="preserve">      水体</t>
  </si>
  <si>
    <t xml:space="preserve">    其他节能环保支出</t>
  </si>
  <si>
    <t xml:space="preserve">      其他节能环保支出</t>
  </si>
  <si>
    <t xml:space="preserve">  城乡社区支出</t>
  </si>
  <si>
    <t xml:space="preserve">    城乡社区管理事务</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</si>
  <si>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</si>
  <si>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</si>
  <si>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</si>
  <si>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</si>
  <si>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</si>
  <si>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</si>
  <si>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科技转化与推广服务</t>
  </si>
  <si>
    <t xml:space="preserve">      病虫害控制</t>
  </si>
  <si>
    <t xml:space="preserve">      农产品质量安全</t>
  </si>
  <si>
    <t xml:space="preserve">      防灾救灾</t>
  </si>
  <si>
    <t xml:space="preserve">      农业生产发展</t>
  </si>
  <si>
    <t xml:space="preserve">      农业资源保护修复与利用</t>
  </si>
  <si>
    <t xml:space="preserve">      对高校毕业生到基层任职补助</t>
  </si>
  <si>
    <t xml:space="preserve">      农田建设</t>
  </si>
  <si>
    <t xml:space="preserve">      其他农业农村支出</t>
  </si>
  <si>
    <t xml:space="preserve">    林业和草原</t>
  </si>
  <si>
    <t xml:space="preserve">      森林资源培育</t>
  </si>
  <si>
    <t xml:space="preserve">      技术推广与转化</t>
  </si>
  <si>
    <t xml:space="preserve">      森林生态效益补偿</t>
  </si>
  <si>
    <t xml:space="preserve">      动植物保护</t>
  </si>
  <si>
    <t xml:space="preserve">      林业草原防灾减灾</t>
  </si>
  <si>
    <t xml:space="preserve">      其他林业和草原支出</t>
  </si>
  <si>
    <t xml:space="preserve">    水利</t>
  </si>
  <si>
    <t xml:space="preserve">      水利行业业务管理</t>
  </si>
  <si>
    <t xml:space="preserve">      水利工程建设</t>
  </si>
  <si>
    <t xml:space="preserve">      水利工程运行与维护</t>
  </si>
  <si>
    <t xml:space="preserve">      防汛</t>
  </si>
  <si>
    <t xml:space="preserve">      农村水利</t>
  </si>
  <si>
    <t xml:space="preserve">      江河湖库水系综合整治</t>
  </si>
  <si>
    <t xml:space="preserve">      农村人畜饮水</t>
  </si>
  <si>
    <t xml:space="preserve">    农村综合改革</t>
  </si>
  <si>
    <t xml:space="preserve">      对村民委员会和村党支部的补助</t>
  </si>
  <si>
    <t xml:space="preserve">    普惠金融发展支出</t>
  </si>
  <si>
    <t xml:space="preserve">      农业保险保费补贴</t>
  </si>
  <si>
    <t xml:space="preserve">      创业担保贷款贴息</t>
  </si>
  <si>
    <t xml:space="preserve">      其他普惠金融发展支出</t>
  </si>
  <si>
    <t xml:space="preserve">    其他农林水支出</t>
  </si>
  <si>
    <t xml:space="preserve">      其他农林水支出</t>
  </si>
  <si>
    <t xml:space="preserve">  交通运输支出</t>
  </si>
  <si>
    <t xml:space="preserve">    公路水路运输</t>
  </si>
  <si>
    <t xml:space="preserve">      公路养护</t>
  </si>
  <si>
    <t xml:space="preserve">      交通运输信息化建设</t>
  </si>
  <si>
    <t xml:space="preserve">      其他公路水路运输支出</t>
  </si>
  <si>
    <t xml:space="preserve">    车辆购置税支出</t>
  </si>
  <si>
    <t xml:space="preserve">      车辆购置税用于农村公路建设支出</t>
  </si>
  <si>
    <t xml:space="preserve">    其他交通运输支出</t>
  </si>
  <si>
    <t xml:space="preserve">      其他交通运输支出</t>
  </si>
  <si>
    <t xml:space="preserve">  资源勘探工业信息等支出</t>
  </si>
  <si>
    <t xml:space="preserve">    制造业</t>
  </si>
  <si>
    <t xml:space="preserve">      其他制造业支出</t>
  </si>
  <si>
    <t xml:space="preserve">    建筑业</t>
  </si>
  <si>
    <t xml:space="preserve">      其他建筑业支出</t>
  </si>
  <si>
    <t xml:space="preserve">    工业和信息产业监管</t>
  </si>
  <si>
    <t xml:space="preserve">    国有资产监管</t>
  </si>
  <si>
    <t xml:space="preserve">  商业服务业等支出</t>
  </si>
  <si>
    <t xml:space="preserve">    商业流通事务</t>
  </si>
  <si>
    <t xml:space="preserve">      其他商业流通事务支出</t>
  </si>
  <si>
    <t xml:space="preserve">    涉外发展服务支出</t>
  </si>
  <si>
    <t xml:space="preserve">      其他涉外发展服务支出</t>
  </si>
  <si>
    <t xml:space="preserve">  金融支出</t>
  </si>
  <si>
    <t xml:space="preserve">    金融部门行政支出</t>
  </si>
  <si>
    <t xml:space="preserve">  援助其他地区支出</t>
  </si>
  <si>
    <t xml:space="preserve">    其他支出</t>
  </si>
  <si>
    <t xml:space="preserve">  自然资源海洋气象等支出</t>
  </si>
  <si>
    <t xml:space="preserve">    自然资源事务</t>
  </si>
  <si>
    <t xml:space="preserve">      自然资源规划及管理</t>
  </si>
  <si>
    <t xml:space="preserve">      自然资源调查与确权登记</t>
  </si>
  <si>
    <t xml:space="preserve">      其他自然资源事务支出</t>
  </si>
  <si>
    <t xml:space="preserve">    其他自然资源海洋气象等支出</t>
  </si>
  <si>
    <t xml:space="preserve">      其他自然资源海洋气象等支出</t>
  </si>
  <si>
    <t xml:space="preserve">  住房保障支出</t>
  </si>
  <si>
    <t xml:space="preserve">    保障性安居工程支出</t>
  </si>
  <si>
    <t xml:space="preserve">      老旧小区改造</t>
  </si>
  <si>
    <t xml:space="preserve">    住房改革支出</t>
  </si>
  <si>
    <t xml:space="preserve">      住房公积金</t>
  </si>
  <si>
    <t xml:space="preserve">  粮油物资储备支出</t>
  </si>
  <si>
    <t xml:space="preserve">    粮油物资事务</t>
  </si>
  <si>
    <t xml:space="preserve">      其他粮油物资事务支出</t>
  </si>
  <si>
    <t xml:space="preserve">    重要商品储备</t>
  </si>
  <si>
    <t xml:space="preserve">      其他重要商品储备支出</t>
  </si>
  <si>
    <t xml:space="preserve">  灾害防治及应急管理支出</t>
  </si>
  <si>
    <t xml:space="preserve">    应急管理事务</t>
  </si>
  <si>
    <t xml:space="preserve">      灾害风险防治</t>
  </si>
  <si>
    <t xml:space="preserve">      安全监管</t>
  </si>
  <si>
    <t xml:space="preserve">      应急管理</t>
  </si>
  <si>
    <t xml:space="preserve">      其他应急管理支出</t>
  </si>
  <si>
    <t xml:space="preserve">      消防应急救援</t>
  </si>
  <si>
    <t xml:space="preserve">    其他灾害防治及应急管理支出</t>
  </si>
  <si>
    <t xml:space="preserve">      其他灾害防治及应急管理支出</t>
  </si>
  <si>
    <t xml:space="preserve">  其他支出</t>
  </si>
  <si>
    <t xml:space="preserve">      其他支出</t>
  </si>
  <si>
    <t xml:space="preserve">  债务付息支出</t>
  </si>
  <si>
    <t xml:space="preserve">    地方政府一般债务付息支出</t>
  </si>
  <si>
    <t xml:space="preserve">      地方政府一般债券付息支出</t>
  </si>
  <si>
    <t xml:space="preserve">  债务发行费用支出</t>
  </si>
  <si>
    <t xml:space="preserve">    地方政府一般债务发行费用支出</t>
  </si>
  <si>
    <t>表6</t>
  </si>
  <si>
    <t>单位:万元</t>
  </si>
  <si>
    <t>基本支出金额</t>
  </si>
  <si>
    <t>501</t>
  </si>
  <si>
    <t>一、机关工资福利支出</t>
  </si>
  <si>
    <t>50101</t>
  </si>
  <si>
    <t xml:space="preserve">    工资奖金津补贴</t>
  </si>
  <si>
    <t>50102</t>
  </si>
  <si>
    <t xml:space="preserve">    社会保障缴费</t>
  </si>
  <si>
    <t>50103</t>
  </si>
  <si>
    <t xml:space="preserve">    住房公积金 </t>
  </si>
  <si>
    <t>50199</t>
  </si>
  <si>
    <t xml:space="preserve">    其他工资福利支出</t>
  </si>
  <si>
    <t>502</t>
  </si>
  <si>
    <t>二、机关商品和服务支出</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</si>
  <si>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</si>
  <si>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</si>
  <si>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</si>
  <si>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</si>
  <si>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</si>
  <si>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</si>
  <si>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</si>
  <si>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</si>
  <si>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</si>
  <si>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</si>
  <si>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</si>
  <si>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</si>
  <si>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50207</t>
  </si>
  <si>
    <t xml:space="preserve">    因公出国（境）费用</t>
  </si>
  <si>
    <t>50208</t>
  </si>
  <si>
    <t xml:space="preserve">    公务用车运行维护费</t>
  </si>
  <si>
    <t>50209</t>
  </si>
  <si>
    <t xml:space="preserve">    维修（护）费</t>
  </si>
  <si>
    <t>50299</t>
  </si>
  <si>
    <t xml:space="preserve">    其他商品和服务支出</t>
  </si>
  <si>
    <t>503</t>
  </si>
  <si>
    <t>三、机关资本性支出（一）</t>
  </si>
  <si>
    <t>50301</t>
  </si>
  <si>
    <t xml:space="preserve">    房屋建筑物购建</t>
  </si>
  <si>
    <t>50302</t>
  </si>
  <si>
    <t xml:space="preserve">    基础设施建设</t>
  </si>
  <si>
    <t>50303</t>
  </si>
  <si>
    <t xml:space="preserve">    公务用车购置</t>
  </si>
  <si>
    <t>50306</t>
  </si>
  <si>
    <t xml:space="preserve">    设备购置</t>
  </si>
  <si>
    <t>50307</t>
  </si>
  <si>
    <t xml:space="preserve">    大型修缮</t>
  </si>
  <si>
    <t>50399</t>
  </si>
  <si>
    <t xml:space="preserve">    其他资本性支出</t>
  </si>
  <si>
    <t>504</t>
  </si>
  <si>
    <t>四、机关资本性支出（二）</t>
  </si>
  <si>
    <t>50401</t>
  </si>
  <si>
    <t>50402</t>
  </si>
  <si>
    <t>50403</t>
  </si>
  <si>
    <t>50404</t>
  </si>
  <si>
    <t>五、对事业单位经常性补助</t>
  </si>
  <si>
    <t xml:space="preserve">    工资福利支出</t>
  </si>
  <si>
    <t xml:space="preserve">    商品和服务支出</t>
  </si>
  <si>
    <t xml:space="preserve">    其他对事业单位补助</t>
  </si>
  <si>
    <t>六、对事业单位资本性补助</t>
  </si>
  <si>
    <t xml:space="preserve">    资本性支出（一）</t>
  </si>
  <si>
    <t xml:space="preserve">    资本性支出（二）</t>
  </si>
  <si>
    <t>507</t>
  </si>
  <si>
    <t>七、对企业补助</t>
  </si>
  <si>
    <t xml:space="preserve">    费用补贴</t>
  </si>
  <si>
    <t xml:space="preserve">    利息补贴</t>
  </si>
  <si>
    <t xml:space="preserve">    其他对企业补助</t>
  </si>
  <si>
    <t>508</t>
  </si>
  <si>
    <t>八、对企业资本性支出</t>
  </si>
  <si>
    <t xml:space="preserve">    资本金注入（一）</t>
  </si>
  <si>
    <t xml:space="preserve">    资本金注入（二）</t>
  </si>
  <si>
    <t>509</t>
  </si>
  <si>
    <t>九、对个人和家庭的补助</t>
  </si>
  <si>
    <t xml:space="preserve">    社会福利和救助</t>
  </si>
  <si>
    <t xml:space="preserve">    助学金</t>
  </si>
  <si>
    <t xml:space="preserve">    个人农业生产补贴</t>
  </si>
  <si>
    <t xml:space="preserve">    离退休费</t>
  </si>
  <si>
    <t xml:space="preserve">    其他对个人和家庭补助</t>
  </si>
  <si>
    <t>510</t>
  </si>
  <si>
    <t>十、对社会保障基金补助</t>
  </si>
  <si>
    <t xml:space="preserve">    对社会保险基金补助</t>
  </si>
  <si>
    <t>511</t>
  </si>
  <si>
    <t>十一、债务利息及费用支出</t>
  </si>
  <si>
    <t xml:space="preserve">    国内债务付息</t>
  </si>
  <si>
    <t xml:space="preserve">    国内债务发行费用</t>
  </si>
  <si>
    <t>514</t>
  </si>
  <si>
    <t>十二、预备费</t>
  </si>
  <si>
    <t>十二、其他支出</t>
  </si>
  <si>
    <t>表7</t>
  </si>
  <si>
    <t>2022年一般公共预算安排的税收返还
及一般性转移支付分项目草案表</t>
  </si>
  <si>
    <r>
      <t>项</t>
    </r>
    <r>
      <rPr>
        <sz val="12"/>
        <color indexed="8"/>
        <rFont val="Arial"/>
        <family val="2"/>
      </rPr>
      <t>      </t>
    </r>
    <r>
      <rPr>
        <sz val="12"/>
        <color indexed="8"/>
        <rFont val="黑体"/>
        <family val="3"/>
      </rPr>
      <t xml:space="preserve"> 目</t>
    </r>
  </si>
  <si>
    <t>合    计</t>
  </si>
  <si>
    <t>一、税收返还</t>
  </si>
  <si>
    <t xml:space="preserve">    其中：所得税基数返还</t>
  </si>
  <si>
    <t xml:space="preserve">          成品油税费改革税收返还</t>
  </si>
  <si>
    <t xml:space="preserve">          增值税税收返还</t>
  </si>
  <si>
    <t xml:space="preserve">          消费税税收返还</t>
  </si>
  <si>
    <t xml:space="preserve">          增值税“五五分享”税收返还</t>
  </si>
  <si>
    <t xml:space="preserve">          其他税收返还</t>
  </si>
  <si>
    <t>二、一般性转移支付</t>
  </si>
  <si>
    <t xml:space="preserve">    （一）均衡性转移支付         </t>
  </si>
  <si>
    <r>
      <t xml:space="preserve">        </t>
    </r>
    <r>
      <rPr>
        <sz val="12"/>
        <rFont val="宋体"/>
        <family val="0"/>
      </rPr>
      <t>（二）县级基本财力保障机制奖补资金</t>
    </r>
    <r>
      <rPr>
        <sz val="12"/>
        <rFont val="Microsoft Sans Serif"/>
        <family val="2"/>
      </rPr>
      <t xml:space="preserve">         </t>
    </r>
  </si>
  <si>
    <r>
      <t xml:space="preserve">        </t>
    </r>
    <r>
      <rPr>
        <sz val="12"/>
        <rFont val="宋体"/>
        <family val="0"/>
      </rPr>
      <t>（六）革命老区转移支付</t>
    </r>
    <r>
      <rPr>
        <sz val="12"/>
        <rFont val="Microsoft Sans Serif"/>
        <family val="2"/>
      </rPr>
      <t xml:space="preserve">         </t>
    </r>
  </si>
  <si>
    <t xml:space="preserve">     其中：公共安全共同财政事权转移支付支出</t>
  </si>
  <si>
    <t xml:space="preserve"> 教育共同财政事权转移支付支出</t>
  </si>
  <si>
    <t xml:space="preserve"> 医疗卫生共同财政事权转移支付支出</t>
  </si>
  <si>
    <t xml:space="preserve"> 节能环保共同财政事权转移支付支出</t>
  </si>
  <si>
    <t xml:space="preserve"> 农林水共同财政事权转移支付支出</t>
  </si>
  <si>
    <t xml:space="preserve"> 交通运输共同财政事权转移支付支出</t>
  </si>
  <si>
    <t xml:space="preserve"> 住房保障共同财政事权转移支付支出</t>
  </si>
  <si>
    <t xml:space="preserve"> 其他共同事权转移支付</t>
  </si>
  <si>
    <t>表8</t>
  </si>
  <si>
    <t>2022年一般公共预算安排的专项转移支付分项目预算表</t>
  </si>
  <si>
    <r>
      <t>项</t>
    </r>
    <r>
      <rPr>
        <sz val="12"/>
        <color indexed="8"/>
        <rFont val="Arial"/>
        <family val="2"/>
      </rPr>
      <t>      </t>
    </r>
    <r>
      <rPr>
        <sz val="12"/>
        <color indexed="8"/>
        <rFont val="黑体"/>
        <family val="3"/>
      </rPr>
      <t xml:space="preserve"> 目（其中项为参考项）</t>
    </r>
  </si>
  <si>
    <t>一、一般公共服务方面</t>
  </si>
  <si>
    <t xml:space="preserve">    其中：人才建设资金</t>
  </si>
  <si>
    <t xml:space="preserve">         科技创新发展资金</t>
  </si>
  <si>
    <t xml:space="preserve">    其中：宣传文化旅游发展资金</t>
  </si>
  <si>
    <t xml:space="preserve">    其中：残疾人康复和就业资金</t>
  </si>
  <si>
    <t xml:space="preserve">         基本建设投资</t>
  </si>
  <si>
    <t xml:space="preserve">    其中：卫生健康资金</t>
  </si>
  <si>
    <t xml:space="preserve">    其中：环境污染防治资金</t>
  </si>
  <si>
    <t xml:space="preserve">         住房和城镇化建设资金</t>
  </si>
  <si>
    <t xml:space="preserve">    其中：基本建设投资</t>
  </si>
  <si>
    <t xml:space="preserve">    其中：乡村振兴重大专项资金</t>
  </si>
  <si>
    <t xml:space="preserve">    其中：交通发展资金</t>
  </si>
  <si>
    <t xml:space="preserve">    其中：工业转型发展资金</t>
  </si>
  <si>
    <t xml:space="preserve">         商贸发展和市场开拓资金</t>
  </si>
  <si>
    <t>十五、自然资源海洋气象等方面</t>
  </si>
  <si>
    <t xml:space="preserve">    其中：国土勘探和治理资金</t>
  </si>
  <si>
    <t>十六、住房保障方面</t>
  </si>
  <si>
    <t>......</t>
  </si>
  <si>
    <t>表9</t>
  </si>
  <si>
    <t>未落实到地区数</t>
  </si>
  <si>
    <t>合　计</t>
  </si>
  <si>
    <t>表10</t>
  </si>
  <si>
    <t>本年收入合计</t>
  </si>
  <si>
    <t xml:space="preserve">    地方政府专项债务转贷收入</t>
  </si>
  <si>
    <t xml:space="preserve">    上级补助收入</t>
  </si>
  <si>
    <t>表11</t>
  </si>
  <si>
    <t>一、文化体育传媒支出</t>
  </si>
  <si>
    <t xml:space="preserve">    国家电影事业发展专项资金安排的支出</t>
  </si>
  <si>
    <t xml:space="preserve">    旅游发展基金支出</t>
  </si>
  <si>
    <t>二、社会保障和就业支出</t>
  </si>
  <si>
    <t xml:space="preserve">    大中型水库移民后期扶持基金支出</t>
  </si>
  <si>
    <t>三、城乡社区支出</t>
  </si>
  <si>
    <t xml:space="preserve">    国有土地使用权出让收入安排的支出</t>
  </si>
  <si>
    <t xml:space="preserve">    农业土地开发资金安排的支出</t>
  </si>
  <si>
    <t xml:space="preserve">    城市基础设施配套费安排的支出</t>
  </si>
  <si>
    <t xml:space="preserve">    污水处理费安排的支出</t>
  </si>
  <si>
    <t xml:space="preserve">    棚户区改造专项债券收入安排的支出</t>
  </si>
  <si>
    <t>四、农林水支出</t>
  </si>
  <si>
    <t xml:space="preserve">    国家重大水利工程建设基金安排的支出</t>
  </si>
  <si>
    <t>五、交通运输支出</t>
  </si>
  <si>
    <t xml:space="preserve">    港口建设费及对应债务收入安排的支出</t>
  </si>
  <si>
    <t xml:space="preserve">    民航发展基金支出</t>
  </si>
  <si>
    <t>六、其他支出</t>
  </si>
  <si>
    <t xml:space="preserve">    其他政府性基金及对应专项债务收入安排的支出</t>
  </si>
  <si>
    <t xml:space="preserve">    彩票发行销售机构业务费安排的支出</t>
  </si>
  <si>
    <t xml:space="preserve">    彩票公益金及对应专项债务收入安排的支出</t>
  </si>
  <si>
    <t>七、债务付息支出</t>
  </si>
  <si>
    <t>本年基金支出合计</t>
  </si>
  <si>
    <t xml:space="preserve">    地方政府专项债务还本支出</t>
  </si>
  <si>
    <t xml:space="preserve">    调出资金</t>
  </si>
  <si>
    <t xml:space="preserve">    支出总计</t>
  </si>
  <si>
    <t>表12</t>
  </si>
  <si>
    <t>表13</t>
  </si>
  <si>
    <t>一、文化旅游体育与传媒支出</t>
  </si>
  <si>
    <t>四、交通运输支出</t>
  </si>
  <si>
    <t>五、其他支出</t>
  </si>
  <si>
    <t>六、债务付息支出</t>
  </si>
  <si>
    <t>表14</t>
  </si>
  <si>
    <t>项       目</t>
  </si>
  <si>
    <t>金   额</t>
  </si>
  <si>
    <t>一、国家电影事业发展专项资金</t>
  </si>
  <si>
    <t>二、旅游发展基金</t>
  </si>
  <si>
    <t>三、大中型水库移民后期扶持基金</t>
  </si>
  <si>
    <t>四、国有土地使用权出让收入及对应专项债务收入安排的支出</t>
  </si>
  <si>
    <t>五、国家重大水利工程建设基金</t>
  </si>
  <si>
    <t>六、港口建设费安排的支出</t>
  </si>
  <si>
    <t>七、民航发展基金</t>
  </si>
  <si>
    <t>八、彩票公益金及彩票发行销售机构业务费安排的支出</t>
  </si>
  <si>
    <t>九、其他政府性基金及对应专项债务收入安排的支出</t>
  </si>
  <si>
    <t>备注：没有对下转移支付也要公开空表。</t>
  </si>
  <si>
    <t>表15</t>
  </si>
  <si>
    <t>地  区</t>
  </si>
  <si>
    <t>表16</t>
  </si>
  <si>
    <t>一、利润收入</t>
  </si>
  <si>
    <t xml:space="preserve">    石油石化企业利润收入</t>
  </si>
  <si>
    <t xml:space="preserve">    煤炭企业利润收入</t>
  </si>
  <si>
    <t xml:space="preserve">    有色冶金采掘企业利润收入</t>
  </si>
  <si>
    <t xml:space="preserve">    钢铁企业利润收入</t>
  </si>
  <si>
    <t xml:space="preserve">    ......</t>
  </si>
  <si>
    <t xml:space="preserve">    其他国有资本经营预算企业利润收入</t>
  </si>
  <si>
    <t>二、股利、股息收入</t>
  </si>
  <si>
    <t xml:space="preserve">     国有控股公司股利、股息收入</t>
  </si>
  <si>
    <t xml:space="preserve">     国有参股公司股利、股息收入</t>
  </si>
  <si>
    <t xml:space="preserve">     ......</t>
  </si>
  <si>
    <t xml:space="preserve">     其他国有资本经营预算企业股利、股息收入</t>
  </si>
  <si>
    <t>三、产权转让收入</t>
  </si>
  <si>
    <t xml:space="preserve">    国有股减持收入</t>
  </si>
  <si>
    <t xml:space="preserve">    国有股权、股份转让收入</t>
  </si>
  <si>
    <t>四、清算收入</t>
  </si>
  <si>
    <t xml:space="preserve">    国有股权、股份清算收入</t>
  </si>
  <si>
    <t xml:space="preserve">    国有独资企业清算收入</t>
  </si>
  <si>
    <t>五、其他国有资本经营预算收入</t>
  </si>
  <si>
    <t>表17</t>
  </si>
  <si>
    <t>国有资本经营预算支出</t>
  </si>
  <si>
    <t xml:space="preserve">    解决历史遗留问题及改革成本支出</t>
  </si>
  <si>
    <t xml:space="preserve">    其中：“三供一业”移交补助支出</t>
  </si>
  <si>
    <t xml:space="preserve">          国有企业办职教幼教补助支出</t>
  </si>
  <si>
    <t xml:space="preserve">    其他国有资本经营预算支出</t>
  </si>
  <si>
    <t>本年支出合计</t>
  </si>
  <si>
    <t xml:space="preserve">    结转下年</t>
  </si>
  <si>
    <t>表18</t>
  </si>
  <si>
    <t xml:space="preserve">    国有控股公司股利、股息收入</t>
  </si>
  <si>
    <t xml:space="preserve">    国有参股公司股利、股息收入</t>
  </si>
  <si>
    <t xml:space="preserve">    其他国有资本经营预算企业股利、股息收入</t>
  </si>
  <si>
    <t xml:space="preserve">    上年结余收入</t>
  </si>
  <si>
    <t>表19</t>
  </si>
  <si>
    <t xml:space="preserve">    国有资本经营预算转移支付支出</t>
  </si>
  <si>
    <t>表20</t>
  </si>
  <si>
    <t>地   区</t>
  </si>
  <si>
    <t>其中：</t>
  </si>
  <si>
    <t>国有企业退休人员社会化管理补助支出</t>
  </si>
  <si>
    <t>国有企业办职教幼教补助支出</t>
  </si>
  <si>
    <t>表21</t>
  </si>
  <si>
    <t>项   目</t>
  </si>
  <si>
    <t xml:space="preserve">    其中：保险费收入</t>
  </si>
  <si>
    <t xml:space="preserve">          财政补贴收入</t>
  </si>
  <si>
    <t xml:space="preserve">          利息收入</t>
  </si>
  <si>
    <t xml:space="preserve">          委托投资收益</t>
  </si>
  <si>
    <t xml:space="preserve">          转移收入</t>
  </si>
  <si>
    <t xml:space="preserve">          其他收入</t>
  </si>
  <si>
    <t>社会保险基金收入小计</t>
  </si>
  <si>
    <t>其中：保险费收入</t>
  </si>
  <si>
    <t xml:space="preserve">      财政补贴收入</t>
  </si>
  <si>
    <t xml:space="preserve">      利息收入</t>
  </si>
  <si>
    <t xml:space="preserve">      委托投资收益</t>
  </si>
  <si>
    <t xml:space="preserve">      转移收入</t>
  </si>
  <si>
    <t xml:space="preserve">      其他收入</t>
  </si>
  <si>
    <t>上级补助收入</t>
  </si>
  <si>
    <t xml:space="preserve">    其中：工伤保险基金</t>
  </si>
  <si>
    <t xml:space="preserve">          失业保险基金</t>
  </si>
  <si>
    <t>社会保险基金收入合计</t>
  </si>
  <si>
    <t>表22</t>
  </si>
  <si>
    <t xml:space="preserve">          转移支出</t>
  </si>
  <si>
    <t xml:space="preserve">    其中：基本养老金支出</t>
  </si>
  <si>
    <t xml:space="preserve">          其他机关事业单位基本养老保险基金支出</t>
  </si>
  <si>
    <t xml:space="preserve">    其中：基础养老金支出</t>
  </si>
  <si>
    <t xml:space="preserve">          个人账户养老金支出</t>
  </si>
  <si>
    <t xml:space="preserve">          丧葬抚恤补助支出</t>
  </si>
  <si>
    <t xml:space="preserve">          其他城乡居民基本养老保险基金支出</t>
  </si>
  <si>
    <t>社会保险基金支出小计</t>
  </si>
  <si>
    <t xml:space="preserve">    其中：社会保险待遇支出</t>
  </si>
  <si>
    <t xml:space="preserve">          其他支出</t>
  </si>
  <si>
    <t>上解上级支出</t>
  </si>
  <si>
    <t>社会保险基金支出合计</t>
  </si>
  <si>
    <t>表23</t>
  </si>
  <si>
    <t>项      目</t>
  </si>
  <si>
    <t>年末滚存结余合计</t>
  </si>
  <si>
    <t/>
  </si>
  <si>
    <t>表24</t>
  </si>
  <si>
    <t>一、机关事业单位基本养老保险基金收入</t>
  </si>
  <si>
    <t>二、城乡居民基本养老保险基金收入</t>
  </si>
  <si>
    <t>本级本年收入小计</t>
  </si>
  <si>
    <t xml:space="preserve">     其中：工伤保险基金</t>
  </si>
  <si>
    <t xml:space="preserve">           失业保险基金</t>
  </si>
  <si>
    <t>下级上解收入</t>
  </si>
  <si>
    <t>表25</t>
  </si>
  <si>
    <t>一、机关事业单位基本养老保险基金支出</t>
  </si>
  <si>
    <t>二、城乡居民基本养老保险基金支出</t>
  </si>
  <si>
    <t>本级本年支出小计</t>
  </si>
  <si>
    <t>其中：社会保险待遇支出</t>
  </si>
  <si>
    <t xml:space="preserve">      转移支出</t>
  </si>
  <si>
    <t>补助下级支出</t>
  </si>
  <si>
    <t>表26</t>
  </si>
  <si>
    <t>一、机关事业单位基本养老保险基金</t>
  </si>
  <si>
    <t>二、城乡居民基本养老保险基金</t>
  </si>
  <si>
    <t>表27</t>
  </si>
  <si>
    <t>2020年政府债务余额</t>
  </si>
  <si>
    <t>2020年新增债务限额</t>
  </si>
  <si>
    <t>2021年政府债务限额</t>
  </si>
  <si>
    <t>2021年政府债务余额</t>
  </si>
  <si>
    <t>表28</t>
  </si>
  <si>
    <t>金额</t>
  </si>
  <si>
    <t>一、2020年末地方政府一般债务余额实际数</t>
  </si>
  <si>
    <t>二、2021年末地方政府一般债务余额限额</t>
  </si>
  <si>
    <t>三、2021年地方政府一般债务发行额</t>
  </si>
  <si>
    <t xml:space="preserve">   中央转贷地方的国际金融组织和外国政府贷款</t>
  </si>
  <si>
    <t xml:space="preserve">   2021年地方政府一般债券发行额</t>
  </si>
  <si>
    <t>四、2021年地方政府一般债务还本额</t>
  </si>
  <si>
    <t>五、2021年末地方政府一般债务余额执行数</t>
  </si>
  <si>
    <t>备注：</t>
  </si>
  <si>
    <t>1.根据《财政部关于进一步加强地方政府主权外贷预算管理的通知》，中央转贷地方的国际金融组织和外国政府贷款数按照实际提款使用金额编列。</t>
  </si>
  <si>
    <t>2.政府外贷跨年度汇总损益等导致的变动已纳入2021年末地方政府一般债务余额执行数。</t>
  </si>
  <si>
    <t>表29</t>
  </si>
  <si>
    <t>2020年政府一般债务余额</t>
  </si>
  <si>
    <t>2020年新增一般债务限额</t>
  </si>
  <si>
    <t>2021年政府一般债务限额</t>
  </si>
  <si>
    <t>2021年政府一般债务余额</t>
  </si>
  <si>
    <t>表30</t>
  </si>
  <si>
    <t>项  目</t>
  </si>
  <si>
    <t>一、2020年末地方政府专项债务余额实际数</t>
  </si>
  <si>
    <t>二、2021年末地方政府专项债务余额限额</t>
  </si>
  <si>
    <t>三、2021年地方政府专项债务发行额</t>
  </si>
  <si>
    <t>四、2021年地方政府专项债务还本额</t>
  </si>
  <si>
    <t>五、2021年末地方政府专项债务余额执行数</t>
  </si>
  <si>
    <t>表31</t>
  </si>
  <si>
    <t>2020年政府
专项债务余额</t>
  </si>
  <si>
    <t>2021年新增
专项债务限额</t>
  </si>
  <si>
    <t>2021年政府
专项债务限额</t>
  </si>
  <si>
    <t>2021年政府
专项债务余额</t>
  </si>
  <si>
    <t>表32</t>
  </si>
  <si>
    <t>合计</t>
  </si>
  <si>
    <t>一般债券额度</t>
  </si>
  <si>
    <t>专项债券额度</t>
  </si>
  <si>
    <t>小计</t>
  </si>
  <si>
    <t>新增一般
债券</t>
  </si>
  <si>
    <t>再融资债券</t>
  </si>
  <si>
    <t>新增专项
债券</t>
  </si>
  <si>
    <t>再融资
专项债券</t>
  </si>
  <si>
    <t>债券类型</t>
  </si>
  <si>
    <t>一般债券</t>
  </si>
  <si>
    <t>新增债券</t>
  </si>
  <si>
    <t>专项债券</t>
  </si>
  <si>
    <t>地方政府新增债券</t>
  </si>
  <si>
    <t>政府外贷</t>
  </si>
  <si>
    <t>项目</t>
  </si>
  <si>
    <t>占比%</t>
  </si>
  <si>
    <t>一、交通基础设施</t>
  </si>
  <si>
    <t>（一）铁路</t>
  </si>
  <si>
    <t>（二）收费公路</t>
  </si>
  <si>
    <t>（三）机场（不含通用机场）</t>
  </si>
  <si>
    <t>（四）水运</t>
  </si>
  <si>
    <t>（五）城市轨道交通</t>
  </si>
  <si>
    <t>（六）城市停车场</t>
  </si>
  <si>
    <t>二、能源</t>
  </si>
  <si>
    <t>（一）天然气管网和储气设施</t>
  </si>
  <si>
    <t>（二）城乡电网（农村电网改造升级和城市配电网）</t>
  </si>
  <si>
    <t>三、农林水利</t>
  </si>
  <si>
    <t>（一）农业</t>
  </si>
  <si>
    <t>（二）水利</t>
  </si>
  <si>
    <t>（三）林业</t>
  </si>
  <si>
    <t>四、生态环保</t>
  </si>
  <si>
    <t>五、社会事业</t>
  </si>
  <si>
    <t>（一）卫生健康</t>
  </si>
  <si>
    <t>（二）教育</t>
  </si>
  <si>
    <t>（三）养老</t>
  </si>
  <si>
    <t>（四）文化旅游</t>
  </si>
  <si>
    <t>（五）其他社会事业</t>
  </si>
  <si>
    <t>六、城乡冷链等物流基础设施</t>
  </si>
  <si>
    <t>七、市政和产业园区基础设施</t>
  </si>
  <si>
    <t>八、国家重大战略项目</t>
  </si>
  <si>
    <t>九、保障性安居工程</t>
  </si>
  <si>
    <t>（一）城镇老旧小区改造</t>
  </si>
  <si>
    <t>（二）保障性租赁住房</t>
  </si>
  <si>
    <t>（三）棚户区改造</t>
  </si>
  <si>
    <t>十、支持中小银行发展</t>
  </si>
  <si>
    <t>发行日期</t>
  </si>
  <si>
    <t>债券种类</t>
  </si>
  <si>
    <t>期限</t>
  </si>
  <si>
    <t>利率</t>
  </si>
  <si>
    <t>发行量</t>
  </si>
  <si>
    <t>备注</t>
  </si>
  <si>
    <t>新增债券小计</t>
  </si>
  <si>
    <t>×月×日</t>
  </si>
  <si>
    <t>再融资债券小计</t>
  </si>
  <si>
    <t>各期地方政府债券发行信息已在中债登网站公开，可通过网上查询。</t>
  </si>
  <si>
    <t>一、2021年发行执行数</t>
  </si>
  <si>
    <t>（一）一般债券</t>
  </si>
  <si>
    <t xml:space="preserve">  其中：再融资债券</t>
  </si>
  <si>
    <t>（二）专项债券</t>
  </si>
  <si>
    <t>二、2021年还本执行数</t>
  </si>
  <si>
    <t>三、2021年付息执行数</t>
  </si>
  <si>
    <t>四、2022年还本预算数</t>
  </si>
  <si>
    <t xml:space="preserve">      财政预算安排</t>
  </si>
  <si>
    <t>五、2021年付息预算数</t>
  </si>
  <si>
    <t>金    额</t>
  </si>
  <si>
    <t>二、当年政府债务收入</t>
  </si>
  <si>
    <t xml:space="preserve">     1.发行新增政府债券收入</t>
  </si>
  <si>
    <t xml:space="preserve">        一般债券</t>
  </si>
  <si>
    <t xml:space="preserve">        专项债券</t>
  </si>
  <si>
    <t xml:space="preserve">     2.发行再融资政府债券收入</t>
  </si>
  <si>
    <t>三、当年政府债务支出</t>
  </si>
  <si>
    <t xml:space="preserve">     1.新增一般债券列入一般公共预算项目支出</t>
  </si>
  <si>
    <t xml:space="preserve">     2.新增专项债券列入政府性基金预算项目支出</t>
  </si>
  <si>
    <t xml:space="preserve">     3.当年政府债务还本支出</t>
  </si>
  <si>
    <t xml:space="preserve">         其中：使用再融资债券还本支出</t>
  </si>
  <si>
    <t xml:space="preserve">                   一般债券</t>
  </si>
  <si>
    <t xml:space="preserve">                    专项债券</t>
  </si>
  <si>
    <t xml:space="preserve">               一般公共预算安排债务还本支出</t>
  </si>
  <si>
    <t xml:space="preserve">               政府性基金预算安排债务还本支出</t>
  </si>
  <si>
    <t xml:space="preserve">         其中：债券付息支出</t>
  </si>
  <si>
    <t xml:space="preserve">                 一般债券</t>
  </si>
  <si>
    <t xml:space="preserve">                 专项债券</t>
  </si>
  <si>
    <t xml:space="preserve">      烈士纪念设施管理维护</t>
  </si>
  <si>
    <t xml:space="preserve">      渔业发展</t>
  </si>
  <si>
    <t xml:space="preserve">   巩固脱贫衔接乡村振兴</t>
  </si>
  <si>
    <t xml:space="preserve">      其他巩固脱贫衔接乡村振兴支出</t>
  </si>
  <si>
    <t xml:space="preserve">    消防救援事务</t>
  </si>
  <si>
    <t xml:space="preserve">    其他地方自行试点项目收益专项债券收入安排的支出</t>
  </si>
  <si>
    <t xml:space="preserve">    政府性基金转移支出</t>
  </si>
  <si>
    <t xml:space="preserve">    国有企业资本金注入</t>
  </si>
  <si>
    <t>2022年市中区政府预算</t>
  </si>
  <si>
    <r>
      <t>2022</t>
    </r>
    <r>
      <rPr>
        <sz val="12"/>
        <rFont val="宋体"/>
        <family val="0"/>
      </rPr>
      <t>年市中区区级一般公共预算收入草案表</t>
    </r>
  </si>
  <si>
    <r>
      <t>2022</t>
    </r>
    <r>
      <rPr>
        <sz val="12"/>
        <rFont val="宋体"/>
        <family val="0"/>
      </rPr>
      <t>年市中区一般公共预算支出草案表</t>
    </r>
  </si>
  <si>
    <r>
      <t>2022</t>
    </r>
    <r>
      <rPr>
        <sz val="12"/>
        <rFont val="宋体"/>
        <family val="0"/>
      </rPr>
      <t>年市中区一般公共预算收入草案表</t>
    </r>
  </si>
  <si>
    <r>
      <t>2022</t>
    </r>
    <r>
      <rPr>
        <sz val="12"/>
        <rFont val="宋体"/>
        <family val="0"/>
      </rPr>
      <t>年市中区区级一般公共预算支出草案表</t>
    </r>
  </si>
  <si>
    <r>
      <t>2022</t>
    </r>
    <r>
      <rPr>
        <sz val="12"/>
        <rFont val="宋体"/>
        <family val="0"/>
      </rPr>
      <t>年市中区区本级一般公共预算支出草案表（功能分类）</t>
    </r>
  </si>
  <si>
    <r>
      <t>2022</t>
    </r>
    <r>
      <rPr>
        <sz val="12"/>
        <rFont val="宋体"/>
        <family val="0"/>
      </rPr>
      <t>年市中区区本级一般公共预算基本支出草案表（经济分类）</t>
    </r>
  </si>
  <si>
    <r>
      <t>2022</t>
    </r>
    <r>
      <rPr>
        <sz val="12"/>
        <rFont val="宋体"/>
        <family val="0"/>
      </rPr>
      <t>年市中区区级政府性基金预算收入草案表</t>
    </r>
  </si>
  <si>
    <r>
      <t>2022</t>
    </r>
    <r>
      <rPr>
        <sz val="12"/>
        <rFont val="宋体"/>
        <family val="0"/>
      </rPr>
      <t>年市中区区级政府性基金预算支出草案表</t>
    </r>
  </si>
  <si>
    <r>
      <t>2022</t>
    </r>
    <r>
      <rPr>
        <sz val="12"/>
        <rFont val="宋体"/>
        <family val="0"/>
      </rPr>
      <t>年市中区政府性基金预算支出草案表</t>
    </r>
  </si>
  <si>
    <r>
      <t>2022</t>
    </r>
    <r>
      <rPr>
        <sz val="12"/>
        <rFont val="宋体"/>
        <family val="0"/>
      </rPr>
      <t>年市中区政府性基金预算收入草案表</t>
    </r>
  </si>
  <si>
    <r>
      <t>2022</t>
    </r>
    <r>
      <rPr>
        <sz val="12"/>
        <rFont val="宋体"/>
        <family val="0"/>
      </rPr>
      <t>年市中区对下政府性基金转移支付分项目预算表</t>
    </r>
  </si>
  <si>
    <r>
      <t>2022</t>
    </r>
    <r>
      <rPr>
        <sz val="12"/>
        <rFont val="宋体"/>
        <family val="0"/>
      </rPr>
      <t>年市中区对下政府性基金转移支付分地区预算表</t>
    </r>
  </si>
  <si>
    <r>
      <t>2022</t>
    </r>
    <r>
      <rPr>
        <sz val="12"/>
        <rFont val="宋体"/>
        <family val="0"/>
      </rPr>
      <t>年市中区国有资本经营预算收入草案表</t>
    </r>
  </si>
  <si>
    <r>
      <t>2022</t>
    </r>
    <r>
      <rPr>
        <sz val="12"/>
        <rFont val="宋体"/>
        <family val="0"/>
      </rPr>
      <t>年市中区国有资本经营预算支出草案表</t>
    </r>
  </si>
  <si>
    <r>
      <t>2022</t>
    </r>
    <r>
      <rPr>
        <sz val="12"/>
        <rFont val="宋体"/>
        <family val="0"/>
      </rPr>
      <t>年市中区区本级国有资本经营预算收入草案表</t>
    </r>
  </si>
  <si>
    <r>
      <t>2022</t>
    </r>
    <r>
      <rPr>
        <sz val="12"/>
        <rFont val="宋体"/>
        <family val="0"/>
      </rPr>
      <t>年市中区区本级国有资本经营预算支出草案表</t>
    </r>
  </si>
  <si>
    <r>
      <t>2022</t>
    </r>
    <r>
      <rPr>
        <sz val="12"/>
        <rFont val="宋体"/>
        <family val="0"/>
      </rPr>
      <t>年市中区对下国有资本经营预算转移支付分项目分地区预算表</t>
    </r>
  </si>
  <si>
    <r>
      <t>2022</t>
    </r>
    <r>
      <rPr>
        <sz val="12"/>
        <rFont val="宋体"/>
        <family val="0"/>
      </rPr>
      <t>年市中区社会保险基金预算收入草案表</t>
    </r>
  </si>
  <si>
    <r>
      <t>2022</t>
    </r>
    <r>
      <rPr>
        <sz val="12"/>
        <rFont val="宋体"/>
        <family val="0"/>
      </rPr>
      <t>年市中区社会保险基金预算支出草案表</t>
    </r>
  </si>
  <si>
    <r>
      <t>2022</t>
    </r>
    <r>
      <rPr>
        <sz val="12"/>
        <rFont val="宋体"/>
        <family val="0"/>
      </rPr>
      <t>年末市中区社会保险基金预算结余预算表</t>
    </r>
  </si>
  <si>
    <r>
      <t>2022</t>
    </r>
    <r>
      <rPr>
        <sz val="12"/>
        <rFont val="宋体"/>
        <family val="0"/>
      </rPr>
      <t>年市中区区级社会保险基金预算收入草案表</t>
    </r>
  </si>
  <si>
    <r>
      <t>2022</t>
    </r>
    <r>
      <rPr>
        <sz val="12"/>
        <rFont val="宋体"/>
        <family val="0"/>
      </rPr>
      <t>年市中区区级社会保险基金预算支出草案表</t>
    </r>
  </si>
  <si>
    <r>
      <t>2022</t>
    </r>
    <r>
      <rPr>
        <sz val="12"/>
        <rFont val="宋体"/>
        <family val="0"/>
      </rPr>
      <t>年末市中区本级社会保险基金预算结余预算表</t>
    </r>
  </si>
  <si>
    <r>
      <t>2021</t>
    </r>
    <r>
      <rPr>
        <sz val="12"/>
        <rFont val="宋体"/>
        <family val="0"/>
      </rPr>
      <t>年市中区地方政府债务限额余额情况表</t>
    </r>
  </si>
  <si>
    <r>
      <t>2021</t>
    </r>
    <r>
      <rPr>
        <sz val="12"/>
        <rFont val="宋体"/>
        <family val="0"/>
      </rPr>
      <t>年市中区地方政府一般债务余额情况表</t>
    </r>
  </si>
  <si>
    <r>
      <t>2021</t>
    </r>
    <r>
      <rPr>
        <sz val="12"/>
        <rFont val="宋体"/>
        <family val="0"/>
      </rPr>
      <t>年市中区地方政府一般债务限额余额情况表</t>
    </r>
  </si>
  <si>
    <r>
      <t>2021</t>
    </r>
    <r>
      <rPr>
        <sz val="12"/>
        <rFont val="宋体"/>
        <family val="0"/>
      </rPr>
      <t>年市中区地方政府专项债务余额情况表</t>
    </r>
  </si>
  <si>
    <r>
      <t>2021</t>
    </r>
    <r>
      <rPr>
        <sz val="12"/>
        <rFont val="宋体"/>
        <family val="0"/>
      </rPr>
      <t>年市中区地方政府专项债务限额余额情况表</t>
    </r>
  </si>
  <si>
    <r>
      <t>2021</t>
    </r>
    <r>
      <rPr>
        <sz val="12"/>
        <rFont val="宋体"/>
        <family val="0"/>
      </rPr>
      <t>年市中区地方政府债券发行情况表</t>
    </r>
  </si>
  <si>
    <r>
      <t>2021</t>
    </r>
    <r>
      <rPr>
        <sz val="12"/>
        <rFont val="宋体"/>
        <family val="0"/>
      </rPr>
      <t>年市中区新增债券和政府外贷额度安排情况表</t>
    </r>
  </si>
  <si>
    <r>
      <t>2021</t>
    </r>
    <r>
      <rPr>
        <sz val="12"/>
        <rFont val="宋体"/>
        <family val="0"/>
      </rPr>
      <t>年市中区新增债券和政府外贷项目用途情况表</t>
    </r>
  </si>
  <si>
    <r>
      <t>2021</t>
    </r>
    <r>
      <rPr>
        <sz val="12"/>
        <rFont val="宋体"/>
        <family val="0"/>
      </rPr>
      <t>年市中区政府债券发行情况表</t>
    </r>
  </si>
  <si>
    <t>市中区地方政府债券发行及还本付息情况表</t>
  </si>
  <si>
    <r>
      <t>2022</t>
    </r>
    <r>
      <rPr>
        <sz val="12"/>
        <rFont val="宋体"/>
        <family val="0"/>
      </rPr>
      <t>年市中区政府债务收支计划表</t>
    </r>
  </si>
  <si>
    <t xml:space="preserve">   2022年市中区一般公共预算收入草案表</t>
  </si>
  <si>
    <t xml:space="preserve">   2022年市中区一般公共预算支出草案表</t>
  </si>
  <si>
    <t>2022年市中区区级一般公共预算收入草案表</t>
  </si>
  <si>
    <t xml:space="preserve">   2022年市中区区级一般公共预算支出草案表</t>
  </si>
  <si>
    <t>2022年市中区区本级一般公共预算支出草案表(功能分类)</t>
  </si>
  <si>
    <t>2022年市中区区本级一般公共预算基本支出草案表
（经济分类）</t>
  </si>
  <si>
    <t>2022年市中区政府性基金预算收入草案表</t>
  </si>
  <si>
    <t>2022年市中区政府性基金预算支出草案表</t>
  </si>
  <si>
    <t>2022年市中区区级政府性基金预算收入草案表</t>
  </si>
  <si>
    <t>2022年市中区区级政府性基金预算支出草案表</t>
  </si>
  <si>
    <t>2022年市中区对下政府性基金转移支付分项目预算表</t>
  </si>
  <si>
    <t>2022年市中区对下政府性基金转移支付分地区预算表</t>
  </si>
  <si>
    <t>2022年市中区国有资本经营预算收入草案表</t>
  </si>
  <si>
    <t>2022年市中区国有资本经营预算支出草案表</t>
  </si>
  <si>
    <t>2022年市中区区本级国有资本经营预算收入草案表</t>
  </si>
  <si>
    <t>2022年市中区区本级国有资本经营预算支出草案表</t>
  </si>
  <si>
    <t>2022年市中区对下国有资本经营预算转移支付
分项目分地区预算表</t>
  </si>
  <si>
    <t>2022年市中区社会保险基金预算收入草案表</t>
  </si>
  <si>
    <t>2022年市中区社会保险基金预算支出草案表</t>
  </si>
  <si>
    <t>2022年末市中区社会保险基金预算结余预算表</t>
  </si>
  <si>
    <t>2022年市中区区本级社会保险基金预算收入草案表</t>
  </si>
  <si>
    <t>2022年市中区区本级社会保险基金预算支出草案表</t>
  </si>
  <si>
    <t>2022年末市中区社会保险基金预算结余草案表</t>
  </si>
  <si>
    <t>2021年市中区地方政府债务限额余额情况表</t>
  </si>
  <si>
    <t>2021年市中区地方政府一般债务余额情况表</t>
  </si>
  <si>
    <t>2021年市中区地方政府一般债务限额余额情况表</t>
  </si>
  <si>
    <t>2021年市中区地方政府专项债务余额情况表</t>
  </si>
  <si>
    <t>2021年市中区地方政府专项债务限额余额情况表</t>
  </si>
  <si>
    <t>2021年市中区地方政府债券发行情况表</t>
  </si>
  <si>
    <t>2021年市中区新增债券和政府外贷额度安排情况表</t>
  </si>
  <si>
    <t>2021年市中区新增债券和政府外贷项目用途情况表</t>
  </si>
  <si>
    <t>2021年市中区政府债券发行情况表</t>
  </si>
  <si>
    <t>市中区地方政府债券发行及还本付息情况表</t>
  </si>
  <si>
    <t>2022年市中区政府债务收支计划表</t>
  </si>
  <si>
    <r>
      <t xml:space="preserve">        </t>
    </r>
    <r>
      <rPr>
        <sz val="12"/>
        <rFont val="宋体"/>
        <family val="0"/>
      </rPr>
      <t>（三）结算补助</t>
    </r>
    <r>
      <rPr>
        <sz val="12"/>
        <rFont val="Microsoft Sans Serif"/>
        <family val="2"/>
      </rPr>
      <t xml:space="preserve">         </t>
    </r>
  </si>
  <si>
    <r>
      <t xml:space="preserve">        </t>
    </r>
    <r>
      <rPr>
        <sz val="12"/>
        <rFont val="宋体"/>
        <family val="0"/>
      </rPr>
      <t>（四）企业事业单位划转补助</t>
    </r>
    <r>
      <rPr>
        <sz val="12"/>
        <rFont val="Microsoft Sans Serif"/>
        <family val="2"/>
      </rPr>
      <t xml:space="preserve">        </t>
    </r>
  </si>
  <si>
    <r>
      <t xml:space="preserve">        </t>
    </r>
    <r>
      <rPr>
        <sz val="12"/>
        <rFont val="宋体"/>
        <family val="0"/>
      </rPr>
      <t>（五）固定数额补助</t>
    </r>
    <r>
      <rPr>
        <sz val="12"/>
        <rFont val="Microsoft Sans Serif"/>
        <family val="2"/>
      </rPr>
      <t xml:space="preserve">         </t>
    </r>
  </si>
  <si>
    <r>
      <t xml:space="preserve">        </t>
    </r>
    <r>
      <rPr>
        <sz val="12"/>
        <rFont val="宋体"/>
        <family val="0"/>
      </rPr>
      <t>（七）贫困地区转移支付</t>
    </r>
    <r>
      <rPr>
        <sz val="12"/>
        <rFont val="Microsoft Sans Serif"/>
        <family val="2"/>
      </rPr>
      <t xml:space="preserve">         </t>
    </r>
  </si>
  <si>
    <t xml:space="preserve">    （八）共同财政事权转移支付         </t>
  </si>
  <si>
    <t xml:space="preserve"> 社会保障和就业共同财政事权转移支付支出</t>
  </si>
  <si>
    <t xml:space="preserve"> 文化旅游体育与传媒共同财政事权转移支付</t>
  </si>
  <si>
    <t>二、国防</t>
  </si>
  <si>
    <t>三、公共安全方面</t>
  </si>
  <si>
    <t>四、教育方面</t>
  </si>
  <si>
    <t>五、科学技术方面</t>
  </si>
  <si>
    <t>六、文化旅游体育与传媒方面</t>
  </si>
  <si>
    <t>七、社会保障和就业方面</t>
  </si>
  <si>
    <t>八、卫生健康方面</t>
  </si>
  <si>
    <t>九、节能环保方面</t>
  </si>
  <si>
    <t>十、城乡社区方面</t>
  </si>
  <si>
    <t>十一、农林水方面</t>
  </si>
  <si>
    <t>十二、交通运输方面</t>
  </si>
  <si>
    <t>十三、资源勘探工业信息等方面</t>
  </si>
  <si>
    <t>十四、商业服务业等方面</t>
  </si>
  <si>
    <t>十七、灾害防治及应急管理方面</t>
  </si>
  <si>
    <t>一、国有土地使用权出让收入</t>
  </si>
  <si>
    <t>二、彩票公益金收入</t>
  </si>
  <si>
    <t>三、城市基础设施配套费收入</t>
  </si>
  <si>
    <t>四、污水处理费收入</t>
  </si>
  <si>
    <t>五、专项债券对应专项项目收入</t>
  </si>
  <si>
    <t>一、国有土地使用权出让收入</t>
  </si>
  <si>
    <t>二、彩票公益金收入</t>
  </si>
  <si>
    <t>三、城市基础设施配套费收入</t>
  </si>
  <si>
    <t>四、污水处理费收入</t>
  </si>
  <si>
    <t>五、专项债券对应专项项目收入</t>
  </si>
  <si>
    <t xml:space="preserve">    国家电影事业发展专项</t>
  </si>
  <si>
    <t xml:space="preserve">    大中型水库移民后期扶持基金支出</t>
  </si>
  <si>
    <t xml:space="preserve">    棚户区改造专项债券收入安排的支出</t>
  </si>
  <si>
    <t xml:space="preserve">    彩票公益金安排的支出</t>
  </si>
  <si>
    <t xml:space="preserve">    政府性基金转移支出</t>
  </si>
  <si>
    <t>市中区</t>
  </si>
  <si>
    <t>市中区</t>
  </si>
  <si>
    <t>职业中专迁建</t>
  </si>
  <si>
    <t>阳光花园棚户区改造</t>
  </si>
  <si>
    <t>市中区污水处理厂设备改造工程</t>
  </si>
  <si>
    <t>市中区2021年老旧小区改造工程</t>
  </si>
  <si>
    <t>枣庄市市中区供水水质提标改造工程</t>
  </si>
  <si>
    <t>中安利君苑二期</t>
  </si>
  <si>
    <t>山东城建环保二期</t>
  </si>
  <si>
    <r>
      <t xml:space="preserve"> </t>
    </r>
    <r>
      <rPr>
        <b/>
        <sz val="10"/>
        <rFont val="宋体"/>
        <family val="0"/>
      </rPr>
      <t xml:space="preserve"> </t>
    </r>
    <r>
      <rPr>
        <b/>
        <sz val="10"/>
        <rFont val="宋体"/>
        <family val="0"/>
      </rPr>
      <t>预备费</t>
    </r>
  </si>
  <si>
    <t>合 计</t>
  </si>
  <si>
    <t>增值税税收返还</t>
  </si>
  <si>
    <t>营业税基数返还</t>
  </si>
  <si>
    <t>个人所得税基数返还</t>
  </si>
  <si>
    <t>个人所得税补助（利息）</t>
  </si>
  <si>
    <t>二、一般性转移支付补助</t>
  </si>
  <si>
    <t>合   计</t>
  </si>
  <si>
    <t>2022年区级对镇街税收返还和转移支付情况（草案）</t>
  </si>
  <si>
    <t>光明路</t>
  </si>
  <si>
    <t>西王庄</t>
  </si>
  <si>
    <t>税郭</t>
  </si>
  <si>
    <t>孟庄</t>
  </si>
  <si>
    <t>齐村</t>
  </si>
  <si>
    <t>永安</t>
  </si>
  <si>
    <t>文化路</t>
  </si>
  <si>
    <t>垎塔埠</t>
  </si>
  <si>
    <t>矿区</t>
  </si>
  <si>
    <t>中心街</t>
  </si>
  <si>
    <t>龙山</t>
  </si>
  <si>
    <t>企业所得税基数返还</t>
  </si>
  <si>
    <t>均衡性转移支付</t>
  </si>
  <si>
    <t>基本财力保障机制奖补资金</t>
  </si>
  <si>
    <t>结算补助</t>
  </si>
  <si>
    <t>固定数额补助</t>
  </si>
  <si>
    <t>其他一般性转移支付收入</t>
  </si>
  <si>
    <t>三、专项转移支付收入</t>
  </si>
  <si>
    <t>关于2022年区级一般公共预算安排的转移支付项目情况的说明</t>
  </si>
  <si>
    <r>
      <t>2022年区对镇街政府性基金预算转移支付预算情况的说明：</t>
    </r>
    <r>
      <rPr>
        <sz val="14"/>
        <rFont val="仿宋_GB2312"/>
        <family val="3"/>
      </rPr>
      <t>结合区级财力情况，年初暂不安排政府性基金转移支付预算，年中根据需要追加安排。</t>
    </r>
  </si>
  <si>
    <r>
      <t>2022年区对镇街政府性基金预算转移支付预算情况的说明：</t>
    </r>
    <r>
      <rPr>
        <sz val="14"/>
        <rFont val="仿宋_GB2312"/>
        <family val="3"/>
      </rPr>
      <t>结合区级财力情况，年初暂不安排政府性基金转移支付预算，年中根据需要追加安排。</t>
    </r>
  </si>
  <si>
    <t>一、年初全区政府债务余额</t>
  </si>
  <si>
    <t>四、年末全区政府债务余额</t>
  </si>
  <si>
    <t>附：全区一般公共预算和政府性基金预算安排债务付息及发行费支出</t>
  </si>
  <si>
    <t>注：年末全区政府债务余额=年初政府债务余额+当年政府债务收入-当年政府债务还本支出</t>
  </si>
  <si>
    <r>
      <t>表</t>
    </r>
    <r>
      <rPr>
        <sz val="12"/>
        <rFont val="Times New Roman"/>
        <family val="1"/>
      </rPr>
      <t>33</t>
    </r>
  </si>
  <si>
    <r>
      <t>表</t>
    </r>
    <r>
      <rPr>
        <sz val="12"/>
        <rFont val="Times New Roman"/>
        <family val="1"/>
      </rPr>
      <t>34</t>
    </r>
  </si>
  <si>
    <r>
      <t>表</t>
    </r>
    <r>
      <rPr>
        <sz val="12"/>
        <rFont val="Times New Roman"/>
        <family val="1"/>
      </rPr>
      <t>35</t>
    </r>
  </si>
  <si>
    <r>
      <t>表</t>
    </r>
    <r>
      <rPr>
        <sz val="12"/>
        <rFont val="Times New Roman"/>
        <family val="1"/>
      </rPr>
      <t>36</t>
    </r>
  </si>
  <si>
    <r>
      <t>表</t>
    </r>
    <r>
      <rPr>
        <sz val="12"/>
        <rFont val="Times New Roman"/>
        <family val="1"/>
      </rPr>
      <t>37</t>
    </r>
  </si>
  <si>
    <t>一、机关事业单位基本养老保险基金收入</t>
  </si>
  <si>
    <t>二、城乡居民基本养老保险基金收入</t>
  </si>
  <si>
    <t>一、机关事业单位基本养老保险基金支出</t>
  </si>
  <si>
    <t>二、城乡居民基本养老保险基金支出</t>
  </si>
  <si>
    <r>
      <t xml:space="preserve">    2022年区级一般公共预算安排的对各镇街转移支付预算数为</t>
    </r>
    <r>
      <rPr>
        <sz val="12"/>
        <color indexed="8"/>
        <rFont val="宋体"/>
        <family val="0"/>
      </rPr>
      <t>20429</t>
    </r>
    <r>
      <rPr>
        <sz val="12"/>
        <rFont val="宋体"/>
        <family val="0"/>
      </rPr>
      <t xml:space="preserve">万元，具体情况如下：
    </t>
    </r>
    <r>
      <rPr>
        <sz val="12"/>
        <rFont val="黑体"/>
        <family val="3"/>
      </rPr>
      <t>一、一般性转移支付:</t>
    </r>
    <r>
      <rPr>
        <sz val="12"/>
        <rFont val="等线"/>
        <family val="0"/>
      </rPr>
      <t>2022年区</t>
    </r>
    <r>
      <rPr>
        <sz val="12"/>
        <rFont val="宋体"/>
        <family val="0"/>
      </rPr>
      <t>级安排对各镇街一般性转移支付预算数为</t>
    </r>
    <r>
      <rPr>
        <sz val="12"/>
        <rFont val="等线"/>
        <family val="0"/>
      </rPr>
      <t>12998</t>
    </r>
    <r>
      <rPr>
        <sz val="12"/>
        <rFont val="宋体"/>
        <family val="0"/>
      </rPr>
      <t xml:space="preserve">万元，其中：
   </t>
    </r>
    <r>
      <rPr>
        <b/>
        <sz val="12"/>
        <rFont val="宋体"/>
        <family val="0"/>
      </rPr>
      <t xml:space="preserve"> </t>
    </r>
    <r>
      <rPr>
        <b/>
        <sz val="12"/>
        <rFont val="等线"/>
        <family val="0"/>
      </rPr>
      <t>（一）均衡性转移支付</t>
    </r>
    <r>
      <rPr>
        <b/>
        <sz val="12"/>
        <rFont val="宋体"/>
        <family val="0"/>
      </rPr>
      <t>6100</t>
    </r>
    <r>
      <rPr>
        <b/>
        <sz val="12"/>
        <rFont val="等线"/>
        <family val="0"/>
      </rPr>
      <t>万元。</t>
    </r>
    <r>
      <rPr>
        <sz val="12"/>
        <rFont val="等线"/>
        <family val="0"/>
      </rPr>
      <t xml:space="preserve">主要用于均衡各镇街间财力差异，增强财政困难地区提供公共服务能力，促进区域间基本公共服务均等化。
        </t>
    </r>
    <r>
      <rPr>
        <b/>
        <sz val="12"/>
        <rFont val="等线"/>
        <family val="0"/>
      </rPr>
      <t>（二）基本财力保障机制奖补资金3493万元</t>
    </r>
    <r>
      <rPr>
        <sz val="12"/>
        <rFont val="等线"/>
        <family val="0"/>
      </rPr>
      <t xml:space="preserve">。主要用于增强镇街保工资、保运转、保基本民生，以及落实中央和省市区各项民生政策等基本财力需要。
        </t>
    </r>
    <r>
      <rPr>
        <b/>
        <sz val="12"/>
        <rFont val="等线"/>
        <family val="0"/>
      </rPr>
      <t>（三）结算补助收入1053万元。</t>
    </r>
    <r>
      <rPr>
        <sz val="12"/>
        <rFont val="等线"/>
        <family val="0"/>
      </rPr>
      <t xml:space="preserve">主要是区级对各镇街的结算补助收入。
        </t>
    </r>
    <r>
      <rPr>
        <b/>
        <sz val="12"/>
        <rFont val="等线"/>
        <family val="0"/>
      </rPr>
      <t>（四）固定数额补助收入1497万元。</t>
    </r>
    <r>
      <rPr>
        <sz val="12"/>
        <rFont val="等线"/>
        <family val="0"/>
      </rPr>
      <t xml:space="preserve">主要是对各镇街固定数额工资补助等。
        </t>
    </r>
    <r>
      <rPr>
        <b/>
        <sz val="12"/>
        <rFont val="等线"/>
        <family val="0"/>
      </rPr>
      <t>（五）其他一般性转移支付收入855万元。</t>
    </r>
    <r>
      <rPr>
        <sz val="12"/>
        <rFont val="等线"/>
        <family val="0"/>
      </rPr>
      <t xml:space="preserve">主要用于保障城镇化建设、城市社区工作经费等方面支出。
  </t>
    </r>
    <r>
      <rPr>
        <b/>
        <sz val="12"/>
        <rFont val="等线"/>
        <family val="0"/>
      </rPr>
      <t xml:space="preserve"> </t>
    </r>
    <r>
      <rPr>
        <b/>
        <sz val="12"/>
        <rFont val="黑体"/>
        <family val="3"/>
      </rPr>
      <t>二、专项转移支付</t>
    </r>
    <r>
      <rPr>
        <sz val="12"/>
        <rFont val="黑体"/>
        <family val="3"/>
      </rPr>
      <t>：</t>
    </r>
    <r>
      <rPr>
        <sz val="12"/>
        <rFont val="等线"/>
        <family val="0"/>
      </rPr>
      <t xml:space="preserve">2022年区级对各镇街专项转移支付预算数为5176万元，主要用城乡环卫一体化、村级组织运转等方面支出。
</t>
    </r>
  </si>
  <si>
    <t>表37</t>
  </si>
  <si>
    <t>表36</t>
  </si>
  <si>
    <t>表35</t>
  </si>
  <si>
    <t>表34</t>
  </si>
  <si>
    <t>表33</t>
  </si>
  <si>
    <t>一、机关事业单位基本养老保险基金</t>
  </si>
  <si>
    <t>二、城乡居民基本养老保险基金</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</si>
</sst>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0000_ "/>
    <numFmt numFmtId="180" formatCode="0.0%"/>
    <numFmt numFmtId="181" formatCode="0_);[Red]\(0\)"/>
    <numFmt numFmtId="182" formatCode="0.00_);\(0.00\)"/>
    <numFmt numFmtId="183" formatCode="#,##0.00_ "/>
    <numFmt numFmtId="184" formatCode="0.000_ "/>
  </numFmts>
  <fonts count="91">
    <font>
      <sz val="10"/>
      <name val="Helv"/>
      <family val="2"/>
    </font>
    <font>
      <sz val="11"/>
      <name val="宋体"/>
      <family val="0"/>
    </font>
    <font>
      <sz val="11"/>
      <color indexed="8"/>
      <name val="宋体"/>
      <family val="0"/>
    </font>
    <font>
      <sz val="12"/>
      <name val="宋体"/>
      <family val="0"/>
    </font>
    <font>
      <sz val="18"/>
      <name val="方正小标宋简体"/>
      <family val="0"/>
    </font>
    <font>
      <sz val="10"/>
      <name val="宋体"/>
      <family val="0"/>
    </font>
    <font>
      <sz val="11"/>
      <name val="黑体"/>
      <family val="3"/>
    </font>
    <font>
      <sz val="12"/>
      <name val="黑体"/>
      <family val="3"/>
    </font>
    <font>
      <b/>
      <sz val="11"/>
      <name val="宋体"/>
      <family val="0"/>
    </font>
    <font>
      <sz val="10"/>
      <name val="Arial"/>
      <family val="2"/>
    </font>
    <font>
      <b/>
      <sz val="11"/>
      <color indexed="8"/>
      <name val="宋体"/>
      <family val="0"/>
    </font>
    <font>
      <sz val="10"/>
      <name val="黑体"/>
      <family val="3"/>
    </font>
    <font>
      <b/>
      <sz val="10"/>
      <name val="宋体"/>
      <family val="0"/>
    </font>
    <font>
      <sz val="20"/>
      <name val="文星简小标宋"/>
      <family val="3"/>
    </font>
    <font>
      <b/>
      <sz val="12"/>
      <name val="宋体"/>
      <family val="0"/>
    </font>
    <font>
      <sz val="18"/>
      <name val="文星简小标宋"/>
      <family val="3"/>
    </font>
    <font>
      <sz val="12"/>
      <name val="文星简小标宋"/>
      <family val="3"/>
    </font>
    <font>
      <sz val="20"/>
      <name val="方正小标宋简体"/>
      <family val="0"/>
    </font>
    <font>
      <sz val="11"/>
      <color indexed="8"/>
      <name val="黑体"/>
      <family val="3"/>
    </font>
    <font>
      <b/>
      <sz val="8"/>
      <name val="宋体"/>
      <family val="0"/>
    </font>
    <font>
      <sz val="10"/>
      <name val="Times New Roman"/>
      <family val="1"/>
    </font>
    <font>
      <sz val="20"/>
      <name val="文星简大标宋"/>
      <family val="3"/>
    </font>
    <font>
      <sz val="12"/>
      <color indexed="8"/>
      <name val="黑体"/>
      <family val="3"/>
    </font>
    <font>
      <b/>
      <sz val="12"/>
      <name val="Microsoft Sans Serif"/>
      <family val="2"/>
    </font>
    <font>
      <sz val="12"/>
      <name val="Microsoft Sans Serif"/>
      <family val="2"/>
    </font>
    <font>
      <b/>
      <sz val="12"/>
      <name val="Arial"/>
      <family val="2"/>
    </font>
    <font>
      <sz val="12"/>
      <name val="Arial"/>
      <family val="2"/>
    </font>
    <font>
      <sz val="16"/>
      <name val="文星简小标宋"/>
      <family val="3"/>
    </font>
    <font>
      <b/>
      <sz val="10"/>
      <name val="Helv"/>
      <family val="2"/>
    </font>
    <font>
      <sz val="12"/>
      <name val="Helv"/>
      <family val="2"/>
    </font>
    <font>
      <b/>
      <sz val="12"/>
      <name val="Helv"/>
      <family val="2"/>
    </font>
    <font>
      <sz val="18"/>
      <name val="Helv"/>
      <family val="2"/>
    </font>
    <font>
      <sz val="20"/>
      <name val="宋体"/>
      <family val="0"/>
    </font>
    <font>
      <sz val="11"/>
      <name val="Helv"/>
      <family val="2"/>
    </font>
    <font>
      <sz val="24"/>
      <name val="Times New Roman"/>
      <family val="1"/>
    </font>
    <font>
      <sz val="14"/>
      <name val="Times New Roman"/>
      <family val="1"/>
    </font>
    <font>
      <sz val="12"/>
      <name val="Times New Roman"/>
      <family val="1"/>
    </font>
    <font>
      <sz val="14"/>
      <name val="黑体"/>
      <family val="3"/>
    </font>
    <font>
      <sz val="36"/>
      <name val="方正小标宋简体"/>
      <family val="0"/>
    </font>
    <font>
      <b/>
      <sz val="18"/>
      <name val="楷体_GB2312"/>
      <family val="3"/>
    </font>
    <font>
      <b/>
      <sz val="24"/>
      <name val="楷体_GB2312"/>
      <family val="3"/>
    </font>
    <font>
      <b/>
      <sz val="22"/>
      <name val="楷体_GB2312"/>
      <family val="3"/>
    </font>
    <font>
      <b/>
      <sz val="18"/>
      <color indexed="56"/>
      <name val="宋体"/>
      <family val="0"/>
    </font>
    <font>
      <sz val="11"/>
      <color indexed="9"/>
      <name val="宋体"/>
      <family val="0"/>
    </font>
    <font>
      <i/>
      <sz val="11"/>
      <color indexed="23"/>
      <name val="宋体"/>
      <family val="0"/>
    </font>
    <font>
      <b/>
      <sz val="11"/>
      <color indexed="9"/>
      <name val="宋体"/>
      <family val="0"/>
    </font>
    <font>
      <sz val="11"/>
      <color indexed="62"/>
      <name val="宋体"/>
      <family val="0"/>
    </font>
    <font>
      <sz val="11"/>
      <color indexed="20"/>
      <name val="宋体"/>
      <family val="0"/>
    </font>
    <font>
      <u val="single"/>
      <sz val="12"/>
      <color indexed="12"/>
      <name val="宋体"/>
      <family val="0"/>
    </font>
    <font>
      <sz val="11"/>
      <color indexed="10"/>
      <name val="宋体"/>
      <family val="0"/>
    </font>
    <font>
      <b/>
      <sz val="13"/>
      <color indexed="56"/>
      <name val="宋体"/>
      <family val="0"/>
    </font>
    <font>
      <u val="single"/>
      <sz val="12"/>
      <color indexed="36"/>
      <name val="宋体"/>
      <family val="0"/>
    </font>
    <font>
      <b/>
      <sz val="11"/>
      <color indexed="56"/>
      <name val="宋体"/>
      <family val="0"/>
    </font>
    <font>
      <b/>
      <sz val="15"/>
      <color indexed="56"/>
      <name val="宋体"/>
      <family val="0"/>
    </font>
    <font>
      <sz val="11"/>
      <color indexed="52"/>
      <name val="宋体"/>
      <family val="0"/>
    </font>
    <font>
      <b/>
      <sz val="11"/>
      <color indexed="63"/>
      <name val="宋体"/>
      <family val="0"/>
    </font>
    <font>
      <b/>
      <sz val="11"/>
      <color indexed="52"/>
      <name val="宋体"/>
      <family val="0"/>
    </font>
    <font>
      <sz val="11"/>
      <color indexed="17"/>
      <name val="宋体"/>
      <family val="0"/>
    </font>
    <font>
      <sz val="11"/>
      <color indexed="60"/>
      <name val="宋体"/>
      <family val="0"/>
    </font>
    <font>
      <sz val="12"/>
      <color indexed="8"/>
      <name val="Arial"/>
      <family val="2"/>
    </font>
    <font>
      <sz val="24"/>
      <name val="方正小标宋简体"/>
      <family val="0"/>
    </font>
    <font>
      <sz val="9"/>
      <name val="Helv"/>
      <family val="2"/>
    </font>
    <font>
      <sz val="9"/>
      <name val="宋体"/>
      <family val="0"/>
    </font>
    <font>
      <sz val="16"/>
      <name val="方正小标宋简体"/>
      <family val="0"/>
    </font>
    <font>
      <sz val="12"/>
      <color indexed="8"/>
      <name val="宋体"/>
      <family val="0"/>
    </font>
    <font>
      <sz val="12"/>
      <name val="等线"/>
      <family val="0"/>
    </font>
    <font>
      <b/>
      <sz val="12"/>
      <name val="等线"/>
      <family val="0"/>
    </font>
    <font>
      <b/>
      <sz val="12"/>
      <name val="黑体"/>
      <family val="3"/>
    </font>
    <font>
      <sz val="14"/>
      <name val="方正小标宋简体"/>
      <family val="0"/>
    </font>
    <font>
      <sz val="14"/>
      <name val="仿宋_GB2312"/>
      <family val="3"/>
    </font>
    <font>
      <b/>
      <sz val="12"/>
      <color indexed="8"/>
      <name val="宋体"/>
      <family val="0"/>
    </font>
    <font>
      <sz val="11"/>
      <color indexed="63"/>
      <name val="宋体"/>
      <family val="0"/>
    </font>
    <font>
      <sz val="11"/>
      <color theme="1"/>
      <name val="Calibri"/>
      <family val="0"/>
    </font>
    <font>
      <b/>
      <sz val="11"/>
      <name val="Calibri"/>
      <family val="0"/>
    </font>
    <font>
      <sz val="11"/>
      <name val="Calibri"/>
      <family val="0"/>
    </font>
    <font>
      <sz val="11"/>
      <color theme="1"/>
      <name val="宋体"/>
      <family val="0"/>
    </font>
    <font>
      <sz val="10"/>
      <name val="Calibri"/>
      <family val="0"/>
    </font>
    <font>
      <b/>
      <sz val="12"/>
      <name val="Calibri"/>
      <family val="0"/>
    </font>
    <font>
      <sz val="12"/>
      <name val="Calibri"/>
      <family val="0"/>
    </font>
    <font>
      <b/>
      <sz val="10"/>
      <name val="Calibri"/>
      <family val="0"/>
    </font>
    <font>
      <b/>
      <sz val="12"/>
      <color indexed="8"/>
      <name val="Calibri"/>
      <family val="0"/>
    </font>
    <font>
      <sz val="12"/>
      <color indexed="8"/>
      <name val="Calibri"/>
      <family val="0"/>
    </font>
    <font>
      <sz val="11"/>
      <color indexed="63"/>
      <name val="Calibri"/>
      <family val="0"/>
    </font>
    <font>
      <b/>
      <sz val="11"/>
      <color indexed="63"/>
      <name val="Calibri"/>
      <family val="0"/>
    </font>
    <font>
      <sz val="11"/>
      <color indexed="8"/>
      <name val="Calibri"/>
      <family val="0"/>
    </font>
    <font>
      <b/>
      <sz val="11"/>
      <color indexed="8"/>
      <name val="Calibri"/>
      <family val="0"/>
    </font>
    <font>
      <sz val="11"/>
      <color theme="1"/>
      <name val="黑体"/>
      <family val="3"/>
    </font>
    <font>
      <b/>
      <sz val="11"/>
      <color theme="1"/>
      <name val="Calibri"/>
      <family val="0"/>
    </font>
    <font>
      <sz val="12"/>
      <color rgb="FF000000"/>
      <name val="黑体"/>
      <family val="3"/>
    </font>
    <font>
      <sz val="12"/>
      <color theme="1"/>
      <name val="宋体"/>
      <family val="0"/>
    </font>
    <font>
      <b/>
      <sz val="12"/>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right/>
      <top/>
      <bottom style="thin"/>
    </border>
    <border>
      <left style="thin"/>
      <right>
        <color indexed="63"/>
      </right>
      <top>
        <color indexed="63"/>
      </top>
      <bottom>
        <color indexed="63"/>
      </bottom>
    </border>
    <border>
      <left style="thin"/>
      <right/>
      <top style="thin"/>
      <bottom style="thin"/>
    </border>
    <border>
      <left/>
      <right style="thin"/>
      <top style="thin"/>
      <bottom style="thin"/>
    </border>
    <border>
      <left/>
      <right/>
      <top style="thin"/>
      <bottom/>
    </border>
    <border>
      <left/>
      <right/>
      <top style="thin"/>
      <bottom style="thin"/>
    </border>
    <border>
      <left/>
      <right style="thin"/>
      <top style="thin"/>
      <bottom/>
    </border>
  </borders>
  <cellStyleXfs count="1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2" fillId="0" borderId="0" applyNumberFormat="0" applyFill="0" applyBorder="0" applyAlignment="0" applyProtection="0"/>
    <xf numFmtId="0" fontId="53" fillId="0" borderId="1" applyNumberFormat="0" applyFill="0" applyAlignment="0" applyProtection="0"/>
    <xf numFmtId="0" fontId="50"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47" fillId="3"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6" fillId="0" borderId="0">
      <alignment/>
      <protection/>
    </xf>
    <xf numFmtId="0" fontId="3" fillId="0" borderId="0">
      <alignment/>
      <protection/>
    </xf>
    <xf numFmtId="0" fontId="72" fillId="0" borderId="0">
      <alignment vertical="center"/>
      <protection/>
    </xf>
    <xf numFmtId="0" fontId="72" fillId="0" borderId="0">
      <alignment vertical="center"/>
      <protection/>
    </xf>
    <xf numFmtId="0" fontId="9" fillId="0" borderId="0">
      <alignment/>
      <protection/>
    </xf>
    <xf numFmtId="0" fontId="3" fillId="0" borderId="0">
      <alignment/>
      <protection/>
    </xf>
    <xf numFmtId="0" fontId="72" fillId="0" borderId="0">
      <alignment vertical="center"/>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48" fillId="0" borderId="0" applyNumberFormat="0" applyFill="0" applyBorder="0" applyAlignment="0" applyProtection="0"/>
    <xf numFmtId="0" fontId="57" fillId="4" borderId="0" applyNumberFormat="0" applyBorder="0" applyAlignment="0" applyProtection="0"/>
    <xf numFmtId="0" fontId="10" fillId="0" borderId="4" applyNumberFormat="0" applyFill="0" applyAlignment="0" applyProtection="0"/>
    <xf numFmtId="44" fontId="3" fillId="0" borderId="0" applyFont="0" applyFill="0" applyBorder="0" applyAlignment="0" applyProtection="0"/>
    <xf numFmtId="42" fontId="3" fillId="0" borderId="0" applyFont="0" applyFill="0" applyBorder="0" applyAlignment="0" applyProtection="0"/>
    <xf numFmtId="0" fontId="56" fillId="16" borderId="5" applyNumberFormat="0" applyAlignment="0" applyProtection="0"/>
    <xf numFmtId="0" fontId="45" fillId="17" borderId="6" applyNumberFormat="0" applyAlignment="0" applyProtection="0"/>
    <xf numFmtId="0" fontId="44" fillId="0" borderId="0" applyNumberFormat="0" applyFill="0" applyBorder="0" applyAlignment="0" applyProtection="0"/>
    <xf numFmtId="0" fontId="49" fillId="0" borderId="0" applyNumberFormat="0" applyFill="0" applyBorder="0" applyAlignment="0" applyProtection="0"/>
    <xf numFmtId="0" fontId="54" fillId="0" borderId="7" applyNumberFormat="0" applyFill="0" applyAlignment="0" applyProtection="0"/>
    <xf numFmtId="43"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58" fillId="18" borderId="0" applyNumberFormat="0" applyBorder="0" applyAlignment="0" applyProtection="0"/>
    <xf numFmtId="0" fontId="55" fillId="16" borderId="8" applyNumberFormat="0" applyAlignment="0" applyProtection="0"/>
    <xf numFmtId="0" fontId="46" fillId="7" borderId="5" applyNumberFormat="0" applyAlignment="0" applyProtection="0"/>
    <xf numFmtId="0" fontId="9" fillId="0" borderId="0">
      <alignment/>
      <protection/>
    </xf>
    <xf numFmtId="0" fontId="51" fillId="0" borderId="0" applyNumberFormat="0" applyFill="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22" borderId="0" applyNumberFormat="0" applyBorder="0" applyAlignment="0" applyProtection="0"/>
    <xf numFmtId="0" fontId="3" fillId="23" borderId="9" applyNumberFormat="0" applyFont="0" applyAlignment="0" applyProtection="0"/>
  </cellStyleXfs>
  <cellXfs count="589">
    <xf numFmtId="0" fontId="0" fillId="0" borderId="0" xfId="0" applyAlignment="1">
      <alignment/>
    </xf>
    <xf numFmtId="0" fontId="3" fillId="0" borderId="0" xfId="0" applyFont="1" applyFill="1" applyBorder="1" applyAlignment="1">
      <alignment/>
    </xf>
    <xf numFmtId="0" fontId="3" fillId="0" borderId="0" xfId="51" applyFont="1" applyFill="1" applyAlignment="1">
      <alignment/>
      <protection/>
    </xf>
    <xf numFmtId="0" fontId="73" fillId="0" borderId="10" xfId="42" applyFont="1" applyFill="1" applyBorder="1" applyAlignment="1">
      <alignment horizontal="left" vertical="center"/>
      <protection/>
    </xf>
    <xf numFmtId="0" fontId="73" fillId="0" borderId="10" xfId="42" applyFont="1" applyFill="1" applyBorder="1" applyAlignment="1">
      <alignment vertical="center"/>
      <protection/>
    </xf>
    <xf numFmtId="0" fontId="74" fillId="0" borderId="10" xfId="42" applyFont="1" applyFill="1" applyBorder="1" applyAlignment="1">
      <alignment vertical="center"/>
      <protection/>
    </xf>
    <xf numFmtId="0" fontId="73" fillId="0" borderId="10" xfId="42" applyFont="1" applyFill="1" applyBorder="1" applyAlignment="1">
      <alignment horizontal="center" vertical="center"/>
      <protection/>
    </xf>
    <xf numFmtId="0" fontId="1" fillId="0" borderId="0" xfId="51" applyFont="1" applyFill="1" applyAlignment="1">
      <alignment horizontal="left" vertical="center"/>
      <protection/>
    </xf>
    <xf numFmtId="0" fontId="75" fillId="0" borderId="0" xfId="51" applyFont="1" applyFill="1" applyAlignment="1">
      <alignment/>
      <protection/>
    </xf>
    <xf numFmtId="0" fontId="1" fillId="0" borderId="0" xfId="51" applyFont="1" applyFill="1" applyAlignment="1">
      <alignment/>
      <protection/>
    </xf>
    <xf numFmtId="176" fontId="3" fillId="0" borderId="0" xfId="51" applyNumberFormat="1" applyFont="1" applyFill="1" applyAlignment="1">
      <alignment/>
      <protection/>
    </xf>
    <xf numFmtId="0" fontId="1" fillId="0" borderId="0" xfId="42" applyFont="1" applyFill="1" applyBorder="1" applyAlignment="1">
      <alignment horizontal="left" vertical="center"/>
      <protection/>
    </xf>
    <xf numFmtId="176" fontId="1" fillId="0" borderId="0" xfId="51" applyNumberFormat="1" applyFont="1" applyFill="1" applyAlignment="1">
      <alignment horizontal="left" vertical="center"/>
      <protection/>
    </xf>
    <xf numFmtId="0" fontId="76" fillId="0" borderId="0" xfId="42" applyFont="1" applyFill="1" applyBorder="1" applyAlignment="1">
      <alignment vertical="center"/>
      <protection/>
    </xf>
    <xf numFmtId="0" fontId="76" fillId="0" borderId="0" xfId="42" applyFont="1" applyFill="1" applyBorder="1" applyAlignment="1">
      <alignment horizontal="right" vertical="center"/>
      <protection/>
    </xf>
    <xf numFmtId="177" fontId="73" fillId="0" borderId="10" xfId="42" applyNumberFormat="1" applyFont="1" applyFill="1" applyBorder="1" applyAlignment="1">
      <alignment horizontal="center" vertical="center"/>
      <protection/>
    </xf>
    <xf numFmtId="177" fontId="74" fillId="0" borderId="10" xfId="42" applyNumberFormat="1" applyFont="1" applyFill="1" applyBorder="1" applyAlignment="1">
      <alignment horizontal="center" vertical="center"/>
      <protection/>
    </xf>
    <xf numFmtId="177" fontId="73" fillId="0" borderId="10" xfId="51" applyNumberFormat="1" applyFont="1" applyFill="1" applyBorder="1" applyAlignment="1">
      <alignment horizontal="center" vertical="center"/>
      <protection/>
    </xf>
    <xf numFmtId="0" fontId="74" fillId="0" borderId="10" xfId="42" applyFont="1" applyFill="1" applyBorder="1" applyAlignment="1">
      <alignment vertical="center" wrapText="1"/>
      <protection/>
    </xf>
    <xf numFmtId="176" fontId="1" fillId="0" borderId="0" xfId="51" applyNumberFormat="1" applyFont="1" applyFill="1" applyAlignment="1">
      <alignment/>
      <protection/>
    </xf>
    <xf numFmtId="0" fontId="5" fillId="0" borderId="0" xfId="42" applyFont="1" applyFill="1" applyBorder="1" applyAlignment="1">
      <alignment horizontal="right" vertical="center" wrapText="1"/>
      <protection/>
    </xf>
    <xf numFmtId="0" fontId="7" fillId="0" borderId="10" xfId="42" applyFont="1" applyFill="1" applyBorder="1" applyAlignment="1">
      <alignment horizontal="center" vertical="center" wrapText="1"/>
      <protection/>
    </xf>
    <xf numFmtId="0" fontId="1" fillId="0" borderId="10" xfId="42" applyFont="1" applyFill="1" applyBorder="1" applyAlignment="1">
      <alignment horizontal="left" vertical="center" wrapText="1"/>
      <protection/>
    </xf>
    <xf numFmtId="0" fontId="8" fillId="0" borderId="10" xfId="42" applyFont="1" applyFill="1" applyBorder="1" applyAlignment="1">
      <alignment horizontal="center" vertical="center" wrapText="1"/>
      <protection/>
    </xf>
    <xf numFmtId="177" fontId="3" fillId="0" borderId="0" xfId="0" applyNumberFormat="1" applyFont="1" applyFill="1" applyBorder="1" applyAlignment="1">
      <alignment vertical="center"/>
    </xf>
    <xf numFmtId="0" fontId="1" fillId="0" borderId="10" xfId="42" applyFont="1" applyFill="1" applyBorder="1" applyAlignment="1">
      <alignment horizontal="center" vertical="center" wrapText="1"/>
      <protection/>
    </xf>
    <xf numFmtId="0" fontId="9" fillId="0" borderId="0" xfId="0" applyFont="1" applyFill="1" applyBorder="1" applyAlignment="1">
      <alignment vertical="center"/>
    </xf>
    <xf numFmtId="0" fontId="1" fillId="0" borderId="0" xfId="0" applyFont="1" applyFill="1" applyBorder="1" applyAlignment="1">
      <alignment vertical="center"/>
    </xf>
    <xf numFmtId="0" fontId="4" fillId="0" borderId="0" xfId="0" applyFont="1" applyFill="1" applyBorder="1" applyAlignment="1">
      <alignment horizontal="centerContinuous"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8" fillId="0" borderId="10" xfId="0" applyFont="1" applyFill="1" applyBorder="1" applyAlignment="1">
      <alignment horizontal="center" vertical="center"/>
    </xf>
    <xf numFmtId="4" fontId="8"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center" vertical="center"/>
    </xf>
    <xf numFmtId="10" fontId="1" fillId="0" borderId="10" xfId="0" applyNumberFormat="1" applyFont="1" applyFill="1" applyBorder="1" applyAlignment="1">
      <alignment horizontal="center" vertical="center"/>
    </xf>
    <xf numFmtId="4" fontId="8" fillId="0" borderId="10" xfId="0" applyNumberFormat="1" applyFont="1" applyFill="1" applyBorder="1" applyAlignment="1">
      <alignment horizontal="right" vertical="center"/>
    </xf>
    <xf numFmtId="0" fontId="8" fillId="0" borderId="10" xfId="0" applyFont="1" applyFill="1" applyBorder="1" applyAlignment="1">
      <alignment horizontal="left" vertical="center"/>
    </xf>
    <xf numFmtId="0" fontId="8" fillId="0" borderId="10" xfId="0" applyFont="1" applyFill="1" applyBorder="1" applyAlignment="1">
      <alignment horizontal="right" vertical="center"/>
    </xf>
    <xf numFmtId="0" fontId="1" fillId="0" borderId="10" xfId="0" applyFont="1" applyFill="1" applyBorder="1" applyAlignment="1">
      <alignment horizontal="left" vertical="center" indent="2"/>
    </xf>
    <xf numFmtId="0" fontId="1" fillId="0" borderId="10" xfId="0" applyFont="1" applyFill="1" applyBorder="1" applyAlignment="1">
      <alignment horizontal="justify" vertical="center"/>
    </xf>
    <xf numFmtId="10" fontId="1" fillId="0" borderId="10" xfId="0" applyNumberFormat="1" applyFont="1" applyFill="1" applyBorder="1" applyAlignment="1">
      <alignment horizontal="right" vertical="center"/>
    </xf>
    <xf numFmtId="0" fontId="1" fillId="0" borderId="10" xfId="0" applyFont="1" applyFill="1" applyBorder="1" applyAlignment="1">
      <alignment horizontal="right" vertical="center"/>
    </xf>
    <xf numFmtId="10" fontId="8" fillId="0" borderId="10" xfId="0" applyNumberFormat="1" applyFont="1" applyFill="1" applyBorder="1" applyAlignment="1">
      <alignment horizontal="right" vertical="center"/>
    </xf>
    <xf numFmtId="0" fontId="8" fillId="0" borderId="10" xfId="0" applyFont="1" applyFill="1" applyBorder="1" applyAlignment="1">
      <alignment horizontal="justify" vertical="center"/>
    </xf>
    <xf numFmtId="0" fontId="7" fillId="0" borderId="0" xfId="42" applyFont="1" applyFill="1" applyBorder="1" applyAlignment="1">
      <alignment horizontal="center" vertical="center"/>
      <protection/>
    </xf>
    <xf numFmtId="0" fontId="7" fillId="0" borderId="10" xfId="0" applyFont="1" applyBorder="1" applyAlignment="1">
      <alignment horizontal="center" vertical="center" wrapText="1"/>
    </xf>
    <xf numFmtId="0" fontId="1" fillId="0" borderId="0" xfId="42" applyFont="1" applyFill="1" applyAlignment="1">
      <alignment horizontal="left" vertical="center"/>
      <protection/>
    </xf>
    <xf numFmtId="178" fontId="1" fillId="0" borderId="0" xfId="42" applyNumberFormat="1" applyFont="1" applyFill="1" applyAlignment="1">
      <alignment horizontal="left" vertical="center" wrapText="1"/>
      <protection/>
    </xf>
    <xf numFmtId="0" fontId="5" fillId="0" borderId="0" xfId="42" applyFont="1" applyFill="1" applyAlignment="1">
      <alignment horizontal="right" vertical="center" wrapText="1"/>
      <protection/>
    </xf>
    <xf numFmtId="178" fontId="5" fillId="0" borderId="0" xfId="42" applyNumberFormat="1" applyFont="1" applyFill="1" applyAlignment="1">
      <alignment horizontal="right" vertical="center" wrapText="1"/>
      <protection/>
    </xf>
    <xf numFmtId="179" fontId="5" fillId="0" borderId="0" xfId="42" applyNumberFormat="1" applyFont="1" applyFill="1" applyAlignment="1">
      <alignment horizontal="right" vertical="center" wrapText="1"/>
      <protection/>
    </xf>
    <xf numFmtId="0" fontId="6" fillId="0" borderId="10" xfId="42" applyFont="1" applyFill="1" applyBorder="1" applyAlignment="1">
      <alignment horizontal="center" vertical="center" wrapText="1"/>
      <protection/>
    </xf>
    <xf numFmtId="178" fontId="6" fillId="0" borderId="10" xfId="42" applyNumberFormat="1" applyFont="1" applyFill="1" applyBorder="1" applyAlignment="1">
      <alignment horizontal="center" vertical="center" wrapText="1"/>
      <protection/>
    </xf>
    <xf numFmtId="178" fontId="1" fillId="0" borderId="10" xfId="42" applyNumberFormat="1" applyFont="1" applyFill="1" applyBorder="1" applyAlignment="1">
      <alignment horizontal="center" vertical="center" wrapText="1"/>
      <protection/>
    </xf>
    <xf numFmtId="178" fontId="1" fillId="0" borderId="0" xfId="42" applyNumberFormat="1" applyFont="1" applyFill="1" applyAlignment="1">
      <alignment horizontal="center" vertical="center" wrapText="1"/>
      <protection/>
    </xf>
    <xf numFmtId="0" fontId="3" fillId="0" borderId="0" xfId="0" applyFont="1" applyFill="1" applyAlignment="1">
      <alignment/>
    </xf>
    <xf numFmtId="0" fontId="3" fillId="0" borderId="0" xfId="0" applyFont="1" applyFill="1" applyBorder="1" applyAlignment="1">
      <alignment vertical="center"/>
    </xf>
    <xf numFmtId="0" fontId="1" fillId="0" borderId="0" xfId="42" applyFont="1" applyFill="1" applyAlignment="1">
      <alignment horizontal="left" vertical="center" wrapText="1"/>
      <protection/>
    </xf>
    <xf numFmtId="177" fontId="1" fillId="0" borderId="10" xfId="43" applyNumberFormat="1" applyFont="1" applyFill="1" applyBorder="1" applyAlignment="1">
      <alignment horizontal="center" vertical="center" wrapText="1"/>
      <protection/>
    </xf>
    <xf numFmtId="0" fontId="1" fillId="0" borderId="0" xfId="42" applyFont="1" applyFill="1" applyAlignment="1">
      <alignment horizontal="center" vertical="center" wrapText="1"/>
      <protection/>
    </xf>
    <xf numFmtId="0" fontId="5" fillId="0" borderId="0" xfId="0" applyFont="1" applyFill="1" applyBorder="1" applyAlignment="1">
      <alignment vertical="center"/>
    </xf>
    <xf numFmtId="0" fontId="7" fillId="0" borderId="10"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0" xfId="42" applyFont="1" applyFill="1" applyBorder="1" applyAlignment="1">
      <alignment horizontal="left" vertical="center" wrapText="1"/>
      <protection/>
    </xf>
    <xf numFmtId="177" fontId="1" fillId="0" borderId="10" xfId="42" applyNumberFormat="1" applyFont="1" applyFill="1" applyBorder="1" applyAlignment="1">
      <alignment horizontal="center" vertical="center" wrapText="1"/>
      <protection/>
    </xf>
    <xf numFmtId="0" fontId="1" fillId="0" borderId="0" xfId="42" applyFont="1" applyFill="1" applyBorder="1" applyAlignment="1">
      <alignment horizontal="center" vertical="center" wrapText="1"/>
      <protection/>
    </xf>
    <xf numFmtId="177" fontId="1" fillId="0" borderId="0" xfId="42" applyNumberFormat="1" applyFont="1" applyFill="1" applyBorder="1" applyAlignment="1">
      <alignment horizontal="center" vertical="center" wrapText="1"/>
      <protection/>
    </xf>
    <xf numFmtId="0" fontId="75" fillId="0" borderId="0" xfId="42" applyFont="1" applyFill="1" applyBorder="1" applyAlignment="1">
      <alignment horizontal="center" vertical="center" wrapText="1"/>
      <protection/>
    </xf>
    <xf numFmtId="0" fontId="74" fillId="0" borderId="0" xfId="79" applyFont="1" applyFill="1" applyBorder="1" applyAlignment="1">
      <alignment horizontal="left" vertical="center"/>
      <protection/>
    </xf>
    <xf numFmtId="176" fontId="74" fillId="0" borderId="0" xfId="79" applyNumberFormat="1" applyFont="1" applyFill="1" applyBorder="1" applyAlignment="1">
      <alignment horizontal="left" vertical="center"/>
      <protection/>
    </xf>
    <xf numFmtId="0" fontId="3" fillId="0" borderId="0" xfId="42" applyFont="1" applyFill="1" applyBorder="1" applyAlignment="1">
      <alignment vertical="center"/>
      <protection/>
    </xf>
    <xf numFmtId="178" fontId="5" fillId="0" borderId="0" xfId="79" applyNumberFormat="1" applyFont="1" applyFill="1" applyBorder="1" applyAlignment="1">
      <alignment horizontal="right" vertical="center"/>
      <protection/>
    </xf>
    <xf numFmtId="0" fontId="6" fillId="0" borderId="10" xfId="67" applyNumberFormat="1" applyFont="1" applyFill="1" applyBorder="1" applyAlignment="1" applyProtection="1">
      <alignment horizontal="center" vertical="center" shrinkToFit="1"/>
      <protection locked="0"/>
    </xf>
    <xf numFmtId="176" fontId="6" fillId="0" borderId="10" xfId="70" applyNumberFormat="1" applyFont="1" applyFill="1" applyBorder="1" applyAlignment="1" applyProtection="1">
      <alignment horizontal="center" vertical="center" wrapText="1"/>
      <protection locked="0"/>
    </xf>
    <xf numFmtId="0" fontId="10" fillId="0" borderId="10" xfId="79" applyFont="1" applyFill="1" applyBorder="1" applyAlignment="1">
      <alignment horizontal="center" vertical="center" wrapText="1"/>
      <protection/>
    </xf>
    <xf numFmtId="176" fontId="8" fillId="0" borderId="10" xfId="97" applyNumberFormat="1" applyFont="1" applyFill="1" applyBorder="1" applyAlignment="1">
      <alignment horizontal="center" vertical="center" wrapText="1"/>
    </xf>
    <xf numFmtId="0" fontId="1" fillId="0" borderId="0" xfId="67" applyFont="1" applyFill="1" applyBorder="1" applyAlignment="1" applyProtection="1">
      <alignment horizontal="center" vertical="center"/>
      <protection locked="0"/>
    </xf>
    <xf numFmtId="0" fontId="2" fillId="0" borderId="10" xfId="79" applyFont="1" applyFill="1" applyBorder="1" applyAlignment="1">
      <alignment horizontal="justify" vertical="center" wrapText="1"/>
      <protection/>
    </xf>
    <xf numFmtId="176" fontId="1" fillId="0" borderId="10" xfId="97" applyNumberFormat="1" applyFont="1" applyFill="1" applyBorder="1" applyAlignment="1">
      <alignment horizontal="center" vertical="center" wrapText="1"/>
    </xf>
    <xf numFmtId="176" fontId="1" fillId="0" borderId="0" xfId="79" applyNumberFormat="1" applyFont="1" applyFill="1" applyBorder="1" applyAlignment="1">
      <alignment horizontal="center" vertical="center"/>
      <protection/>
    </xf>
    <xf numFmtId="0" fontId="1" fillId="0" borderId="0" xfId="82" applyFont="1" applyFill="1" applyBorder="1" applyAlignment="1">
      <alignment horizontal="left" vertical="center"/>
      <protection/>
    </xf>
    <xf numFmtId="0" fontId="3" fillId="0" borderId="0" xfId="82" applyFill="1" applyBorder="1" applyAlignment="1">
      <alignment vertical="center"/>
      <protection/>
    </xf>
    <xf numFmtId="0" fontId="11" fillId="0" borderId="0" xfId="82" applyFont="1" applyFill="1" applyBorder="1" applyAlignment="1">
      <alignment horizontal="right" vertical="center"/>
      <protection/>
    </xf>
    <xf numFmtId="0" fontId="11" fillId="0" borderId="0" xfId="78" applyFont="1" applyFill="1" applyBorder="1" applyAlignment="1">
      <alignment vertical="center" wrapText="1"/>
      <protection/>
    </xf>
    <xf numFmtId="0" fontId="12" fillId="0" borderId="0" xfId="78" applyFont="1" applyFill="1" applyBorder="1" applyAlignment="1">
      <alignment horizontal="center" vertical="center" wrapText="1"/>
      <protection/>
    </xf>
    <xf numFmtId="0" fontId="5" fillId="0" borderId="0" xfId="78" applyFont="1" applyFill="1" applyBorder="1" applyAlignment="1">
      <alignment vertical="center" wrapText="1"/>
      <protection/>
    </xf>
    <xf numFmtId="0" fontId="12" fillId="0" borderId="0" xfId="78" applyFont="1" applyFill="1" applyBorder="1" applyAlignment="1">
      <alignment vertical="center" wrapText="1"/>
      <protection/>
    </xf>
    <xf numFmtId="0" fontId="3" fillId="0" borderId="0" xfId="78" applyFill="1" applyBorder="1" applyAlignment="1">
      <alignment vertical="center" wrapText="1"/>
      <protection/>
    </xf>
    <xf numFmtId="178" fontId="3" fillId="0" borderId="0" xfId="78" applyNumberFormat="1" applyFont="1" applyFill="1" applyBorder="1" applyAlignment="1">
      <alignment horizontal="center" vertical="center" wrapText="1"/>
      <protection/>
    </xf>
    <xf numFmtId="176" fontId="3" fillId="0" borderId="0" xfId="78" applyNumberFormat="1" applyFont="1" applyFill="1" applyBorder="1" applyAlignment="1">
      <alignment horizontal="center" vertical="center" wrapText="1"/>
      <protection/>
    </xf>
    <xf numFmtId="177" fontId="3" fillId="0" borderId="0" xfId="78" applyNumberFormat="1" applyFont="1" applyFill="1" applyBorder="1" applyAlignment="1">
      <alignment horizontal="center" vertical="center" wrapText="1"/>
      <protection/>
    </xf>
    <xf numFmtId="0" fontId="74" fillId="0" borderId="0" xfId="73" applyFont="1" applyFill="1" applyBorder="1" applyAlignment="1">
      <alignment horizontal="left" vertical="center"/>
      <protection/>
    </xf>
    <xf numFmtId="0" fontId="1" fillId="0" borderId="0" xfId="69" applyFont="1" applyFill="1" applyBorder="1" applyAlignment="1" applyProtection="1">
      <alignment horizontal="center" vertical="center" wrapText="1"/>
      <protection locked="0"/>
    </xf>
    <xf numFmtId="177" fontId="1" fillId="0" borderId="0" xfId="82" applyNumberFormat="1" applyFont="1" applyFill="1" applyBorder="1" applyAlignment="1">
      <alignment horizontal="center" vertical="center"/>
      <protection/>
    </xf>
    <xf numFmtId="0" fontId="5" fillId="0" borderId="0" xfId="82" applyFont="1" applyFill="1" applyBorder="1" applyAlignment="1">
      <alignment horizontal="center" vertical="center"/>
      <protection/>
    </xf>
    <xf numFmtId="0" fontId="11" fillId="0" borderId="0" xfId="82" applyFont="1" applyFill="1" applyBorder="1" applyAlignment="1">
      <alignment horizontal="center" vertical="center"/>
      <protection/>
    </xf>
    <xf numFmtId="177" fontId="1" fillId="0" borderId="0" xfId="78" applyNumberFormat="1" applyFont="1" applyFill="1" applyBorder="1" applyAlignment="1">
      <alignment horizontal="right" vertical="center"/>
      <protection/>
    </xf>
    <xf numFmtId="0" fontId="77" fillId="0" borderId="10" xfId="65" applyNumberFormat="1" applyFont="1" applyFill="1" applyBorder="1" applyAlignment="1" applyProtection="1">
      <alignment horizontal="center" vertical="center" shrinkToFit="1"/>
      <protection locked="0"/>
    </xf>
    <xf numFmtId="0" fontId="14" fillId="0" borderId="10" xfId="0" applyFont="1" applyFill="1" applyBorder="1" applyAlignment="1" applyProtection="1">
      <alignment horizontal="center" vertical="center" wrapText="1"/>
      <protection locked="0"/>
    </xf>
    <xf numFmtId="0" fontId="77" fillId="0" borderId="10" xfId="0" applyNumberFormat="1" applyFont="1" applyFill="1" applyBorder="1" applyAlignment="1" applyProtection="1">
      <alignment horizontal="center" vertical="center" wrapText="1"/>
      <protection locked="0"/>
    </xf>
    <xf numFmtId="177" fontId="77" fillId="0" borderId="10" xfId="0" applyNumberFormat="1" applyFont="1" applyFill="1" applyBorder="1" applyAlignment="1" applyProtection="1">
      <alignment horizontal="center" vertical="center" wrapText="1"/>
      <protection locked="0"/>
    </xf>
    <xf numFmtId="176" fontId="74" fillId="0" borderId="10" xfId="79" applyNumberFormat="1" applyFont="1" applyFill="1" applyBorder="1" applyAlignment="1">
      <alignment vertical="center" wrapText="1"/>
      <protection/>
    </xf>
    <xf numFmtId="176" fontId="3" fillId="0" borderId="10" xfId="97" applyNumberFormat="1" applyFont="1" applyFill="1" applyBorder="1" applyAlignment="1">
      <alignment horizontal="center" vertical="center" wrapText="1"/>
    </xf>
    <xf numFmtId="176" fontId="78" fillId="0" borderId="10" xfId="97" applyNumberFormat="1" applyFont="1" applyFill="1" applyBorder="1" applyAlignment="1">
      <alignment horizontal="center" vertical="center" wrapText="1"/>
    </xf>
    <xf numFmtId="0" fontId="74" fillId="0" borderId="10" xfId="52" applyFont="1" applyFill="1" applyBorder="1" applyAlignment="1" applyProtection="1">
      <alignment horizontal="left" vertical="center" wrapText="1"/>
      <protection locked="0"/>
    </xf>
    <xf numFmtId="176" fontId="3" fillId="0" borderId="10" xfId="78" applyNumberFormat="1" applyFont="1" applyFill="1" applyBorder="1" applyAlignment="1">
      <alignment horizontal="center" vertical="center" wrapText="1"/>
      <protection/>
    </xf>
    <xf numFmtId="176" fontId="73" fillId="0" borderId="10" xfId="79" applyNumberFormat="1" applyFont="1" applyFill="1" applyBorder="1" applyAlignment="1">
      <alignment horizontal="center" vertical="center" wrapText="1"/>
      <protection/>
    </xf>
    <xf numFmtId="176" fontId="73" fillId="0" borderId="10" xfId="79" applyNumberFormat="1" applyFont="1" applyFill="1" applyBorder="1" applyAlignment="1">
      <alignment vertical="center" wrapText="1"/>
      <protection/>
    </xf>
    <xf numFmtId="176" fontId="77" fillId="0" borderId="10" xfId="97" applyNumberFormat="1" applyFont="1" applyFill="1" applyBorder="1" applyAlignment="1">
      <alignment horizontal="center" vertical="center" wrapText="1"/>
    </xf>
    <xf numFmtId="176" fontId="14" fillId="0" borderId="10" xfId="78" applyNumberFormat="1" applyFont="1" applyFill="1" applyBorder="1" applyAlignment="1">
      <alignment horizontal="center" vertical="center" wrapText="1"/>
      <protection/>
    </xf>
    <xf numFmtId="178" fontId="3" fillId="0" borderId="10" xfId="78" applyNumberFormat="1" applyFont="1" applyFill="1" applyBorder="1" applyAlignment="1">
      <alignment horizontal="center" vertical="center" wrapText="1"/>
      <protection/>
    </xf>
    <xf numFmtId="0" fontId="1" fillId="0" borderId="0" xfId="78" applyFont="1" applyFill="1" applyBorder="1" applyAlignment="1">
      <alignment horizontal="left" vertical="center"/>
      <protection/>
    </xf>
    <xf numFmtId="0" fontId="5" fillId="0" borderId="0" xfId="78" applyFont="1" applyFill="1" applyBorder="1" applyAlignment="1">
      <alignment horizontal="right" vertical="center"/>
      <protection/>
    </xf>
    <xf numFmtId="0" fontId="12" fillId="0" borderId="0" xfId="78" applyFont="1" applyFill="1" applyBorder="1" applyAlignment="1">
      <alignment vertical="center"/>
      <protection/>
    </xf>
    <xf numFmtId="0" fontId="79" fillId="0" borderId="0" xfId="78" applyFont="1" applyFill="1" applyBorder="1" applyAlignment="1">
      <alignment horizontal="center" vertical="center"/>
      <protection/>
    </xf>
    <xf numFmtId="0" fontId="3" fillId="0" borderId="0" xfId="78" applyFill="1" applyBorder="1" applyAlignment="1">
      <alignment vertical="center"/>
      <protection/>
    </xf>
    <xf numFmtId="178" fontId="3" fillId="0" borderId="0" xfId="78" applyNumberFormat="1" applyFont="1" applyFill="1" applyBorder="1" applyAlignment="1">
      <alignment horizontal="center" vertical="center"/>
      <protection/>
    </xf>
    <xf numFmtId="176" fontId="3" fillId="0" borderId="0" xfId="78" applyNumberFormat="1" applyFont="1" applyFill="1" applyBorder="1" applyAlignment="1">
      <alignment horizontal="center" vertical="center"/>
      <protection/>
    </xf>
    <xf numFmtId="177" fontId="3" fillId="0" borderId="0" xfId="78" applyNumberFormat="1" applyFont="1" applyFill="1" applyBorder="1" applyAlignment="1">
      <alignment horizontal="center" vertical="center"/>
      <protection/>
    </xf>
    <xf numFmtId="178" fontId="1" fillId="0" borderId="0" xfId="78" applyNumberFormat="1" applyFont="1" applyFill="1" applyBorder="1" applyAlignment="1">
      <alignment horizontal="center" vertical="center"/>
      <protection/>
    </xf>
    <xf numFmtId="176" fontId="1" fillId="0" borderId="0" xfId="78" applyNumberFormat="1" applyFont="1" applyFill="1" applyBorder="1" applyAlignment="1">
      <alignment horizontal="center" vertical="center"/>
      <protection/>
    </xf>
    <xf numFmtId="177" fontId="1" fillId="0" borderId="0" xfId="78" applyNumberFormat="1" applyFont="1" applyFill="1" applyBorder="1" applyAlignment="1">
      <alignment horizontal="center" vertical="center"/>
      <protection/>
    </xf>
    <xf numFmtId="0" fontId="5" fillId="0" borderId="0" xfId="78" applyFont="1" applyFill="1" applyBorder="1" applyAlignment="1">
      <alignment horizontal="center" vertical="center"/>
      <protection/>
    </xf>
    <xf numFmtId="178" fontId="5" fillId="0" borderId="0" xfId="78" applyNumberFormat="1" applyFont="1" applyFill="1" applyBorder="1" applyAlignment="1">
      <alignment horizontal="center" vertical="center"/>
      <protection/>
    </xf>
    <xf numFmtId="176" fontId="5" fillId="0" borderId="0" xfId="78" applyNumberFormat="1" applyFont="1" applyFill="1" applyBorder="1" applyAlignment="1">
      <alignment horizontal="center" vertical="center"/>
      <protection/>
    </xf>
    <xf numFmtId="0" fontId="14" fillId="0" borderId="10" xfId="73" applyFont="1" applyFill="1" applyBorder="1" applyAlignment="1">
      <alignment horizontal="center" vertical="center"/>
      <protection/>
    </xf>
    <xf numFmtId="0" fontId="14" fillId="0" borderId="10" xfId="74" applyFont="1" applyFill="1" applyBorder="1" applyAlignment="1" applyProtection="1">
      <alignment horizontal="center" vertical="center" wrapText="1"/>
      <protection locked="0"/>
    </xf>
    <xf numFmtId="177" fontId="14" fillId="0" borderId="10" xfId="74" applyNumberFormat="1" applyFont="1" applyFill="1" applyBorder="1" applyAlignment="1" applyProtection="1">
      <alignment horizontal="center" vertical="center" wrapText="1"/>
      <protection locked="0"/>
    </xf>
    <xf numFmtId="176" fontId="3" fillId="0" borderId="10" xfId="35" applyNumberFormat="1" applyFont="1" applyFill="1" applyBorder="1" applyAlignment="1">
      <alignment horizontal="center" vertical="center" wrapText="1"/>
    </xf>
    <xf numFmtId="178" fontId="3" fillId="0" borderId="10" xfId="78" applyNumberFormat="1" applyFont="1" applyFill="1" applyBorder="1" applyAlignment="1">
      <alignment horizontal="center" vertical="center"/>
      <protection/>
    </xf>
    <xf numFmtId="176" fontId="3" fillId="0" borderId="10" xfId="78" applyNumberFormat="1" applyFont="1" applyFill="1" applyBorder="1" applyAlignment="1">
      <alignment horizontal="center" vertical="center"/>
      <protection/>
    </xf>
    <xf numFmtId="0" fontId="7" fillId="0" borderId="10" xfId="67" applyNumberFormat="1" applyFont="1" applyFill="1" applyBorder="1" applyAlignment="1" applyProtection="1">
      <alignment horizontal="center" vertical="center" shrinkToFit="1"/>
      <protection locked="0"/>
    </xf>
    <xf numFmtId="176" fontId="7" fillId="0" borderId="10" xfId="70" applyNumberFormat="1" applyFont="1" applyFill="1" applyBorder="1" applyAlignment="1" applyProtection="1">
      <alignment horizontal="center" vertical="center" wrapText="1"/>
      <protection locked="0"/>
    </xf>
    <xf numFmtId="0" fontId="80" fillId="0" borderId="10" xfId="79" applyFont="1" applyFill="1" applyBorder="1" applyAlignment="1">
      <alignment horizontal="center" vertical="center" wrapText="1"/>
      <protection/>
    </xf>
    <xf numFmtId="0" fontId="81" fillId="0" borderId="10" xfId="79" applyFont="1" applyFill="1" applyBorder="1" applyAlignment="1">
      <alignment horizontal="justify" vertical="center" wrapText="1"/>
      <protection/>
    </xf>
    <xf numFmtId="0" fontId="5" fillId="0" borderId="0" xfId="15" applyFont="1" applyFill="1" applyAlignment="1" applyProtection="1">
      <alignment vertical="center"/>
      <protection locked="0"/>
    </xf>
    <xf numFmtId="0" fontId="74" fillId="0" borderId="0" xfId="73" applyFont="1" applyFill="1" applyBorder="1" applyAlignment="1">
      <alignment horizontal="left" vertical="center" wrapText="1"/>
      <protection/>
    </xf>
    <xf numFmtId="177" fontId="1" fillId="0" borderId="0" xfId="82" applyNumberFormat="1" applyFont="1" applyFill="1" applyBorder="1" applyAlignment="1">
      <alignment horizontal="center" vertical="center" wrapText="1"/>
      <protection/>
    </xf>
    <xf numFmtId="0" fontId="5" fillId="0" borderId="0" xfId="82" applyFont="1" applyFill="1" applyBorder="1" applyAlignment="1">
      <alignment horizontal="center" vertical="center" wrapText="1"/>
      <protection/>
    </xf>
    <xf numFmtId="177" fontId="1" fillId="0" borderId="0" xfId="78" applyNumberFormat="1" applyFont="1" applyFill="1" applyBorder="1" applyAlignment="1">
      <alignment horizontal="right" vertical="center" wrapText="1"/>
      <protection/>
    </xf>
    <xf numFmtId="176" fontId="74" fillId="0" borderId="10" xfId="79" applyNumberFormat="1" applyFont="1" applyFill="1" applyBorder="1" applyAlignment="1">
      <alignment horizontal="justify" vertical="center" wrapText="1"/>
      <protection/>
    </xf>
    <xf numFmtId="0" fontId="82" fillId="0" borderId="10" xfId="52" applyFont="1" applyFill="1" applyBorder="1" applyAlignment="1" applyProtection="1">
      <alignment horizontal="left" vertical="center" wrapText="1"/>
      <protection locked="0"/>
    </xf>
    <xf numFmtId="0" fontId="3" fillId="0" borderId="0" xfId="15" applyFont="1" applyFill="1" applyAlignment="1" applyProtection="1">
      <alignment/>
      <protection locked="0"/>
    </xf>
    <xf numFmtId="0" fontId="16" fillId="0" borderId="0" xfId="15" applyFont="1" applyFill="1" applyAlignment="1" applyProtection="1">
      <alignment wrapText="1"/>
      <protection locked="0"/>
    </xf>
    <xf numFmtId="0" fontId="5" fillId="0" borderId="0" xfId="15" applyFont="1" applyFill="1" applyAlignment="1" applyProtection="1">
      <alignment wrapText="1"/>
      <protection locked="0"/>
    </xf>
    <xf numFmtId="0" fontId="0" fillId="0" borderId="0" xfId="0" applyFont="1" applyFill="1" applyAlignment="1">
      <alignment/>
    </xf>
    <xf numFmtId="0" fontId="1" fillId="0" borderId="0" xfId="0" applyNumberFormat="1" applyFont="1" applyFill="1" applyAlignment="1" applyProtection="1">
      <alignment horizontal="left" vertical="center"/>
      <protection locked="0"/>
    </xf>
    <xf numFmtId="0" fontId="5" fillId="0" borderId="0" xfId="0" applyNumberFormat="1" applyFont="1" applyFill="1" applyAlignment="1" applyProtection="1">
      <alignment horizontal="center" vertical="center"/>
      <protection locked="0"/>
    </xf>
    <xf numFmtId="0" fontId="3" fillId="0" borderId="10" xfId="15" applyFont="1" applyFill="1" applyBorder="1" applyAlignment="1" applyProtection="1">
      <alignment/>
      <protection locked="0"/>
    </xf>
    <xf numFmtId="0" fontId="83" fillId="0" borderId="10" xfId="52" applyFont="1" applyFill="1" applyBorder="1" applyAlignment="1" applyProtection="1">
      <alignment horizontal="left" vertical="center" wrapText="1"/>
      <protection locked="0"/>
    </xf>
    <xf numFmtId="0" fontId="83" fillId="0" borderId="10" xfId="52" applyFont="1" applyFill="1" applyBorder="1" applyAlignment="1" applyProtection="1">
      <alignment horizontal="center" vertical="center" wrapText="1"/>
      <protection locked="0"/>
    </xf>
    <xf numFmtId="0" fontId="74" fillId="0" borderId="0" xfId="73" applyFont="1" applyFill="1" applyBorder="1" applyAlignment="1">
      <alignment horizontal="center" vertical="center"/>
      <protection/>
    </xf>
    <xf numFmtId="0" fontId="74" fillId="0" borderId="0" xfId="50" applyFont="1" applyFill="1" applyBorder="1" applyAlignment="1">
      <alignment horizontal="left" vertical="center"/>
      <protection/>
    </xf>
    <xf numFmtId="0" fontId="17" fillId="0" borderId="0" xfId="50" applyFont="1" applyFill="1" applyBorder="1" applyAlignment="1">
      <alignment vertical="center"/>
      <protection/>
    </xf>
    <xf numFmtId="0" fontId="5" fillId="0" borderId="0" xfId="73" applyFont="1" applyFill="1" applyBorder="1" applyAlignment="1">
      <alignment horizontal="right" vertical="center"/>
      <protection/>
    </xf>
    <xf numFmtId="176" fontId="5" fillId="0" borderId="0" xfId="73" applyNumberFormat="1" applyFont="1" applyFill="1" applyBorder="1" applyAlignment="1">
      <alignment horizontal="right" vertical="center"/>
      <protection/>
    </xf>
    <xf numFmtId="0" fontId="5" fillId="0" borderId="0" xfId="50" applyFont="1" applyFill="1" applyBorder="1" applyAlignment="1">
      <alignment horizontal="right" vertical="center"/>
      <protection/>
    </xf>
    <xf numFmtId="0" fontId="18" fillId="0" borderId="10" xfId="50" applyFont="1" applyFill="1" applyBorder="1" applyAlignment="1">
      <alignment horizontal="center" vertical="center" wrapText="1"/>
      <protection/>
    </xf>
    <xf numFmtId="0" fontId="6" fillId="0" borderId="10" xfId="50" applyFont="1" applyFill="1" applyBorder="1" applyAlignment="1">
      <alignment horizontal="center" vertical="center" wrapText="1"/>
      <protection/>
    </xf>
    <xf numFmtId="0" fontId="3" fillId="0" borderId="10" xfId="0" applyFont="1" applyFill="1" applyBorder="1" applyAlignment="1">
      <alignment horizontal="center" vertical="center"/>
    </xf>
    <xf numFmtId="0" fontId="6" fillId="0" borderId="0" xfId="50" applyFont="1" applyFill="1" applyBorder="1" applyAlignment="1">
      <alignment horizontal="center" vertical="center" wrapText="1"/>
      <protection/>
    </xf>
    <xf numFmtId="0" fontId="82" fillId="0" borderId="10" xfId="52" applyFont="1" applyFill="1" applyBorder="1" applyAlignment="1" applyProtection="1">
      <alignment horizontal="center" vertical="center" wrapText="1"/>
      <protection locked="0"/>
    </xf>
    <xf numFmtId="176" fontId="84" fillId="0" borderId="10" xfId="50" applyNumberFormat="1" applyFont="1" applyFill="1" applyBorder="1" applyAlignment="1">
      <alignment horizontal="center" vertical="center" wrapText="1"/>
      <protection/>
    </xf>
    <xf numFmtId="0" fontId="8" fillId="0" borderId="0" xfId="50" applyFont="1" applyFill="1" applyBorder="1" applyAlignment="1">
      <alignment vertical="center"/>
      <protection/>
    </xf>
    <xf numFmtId="176" fontId="85" fillId="0" borderId="10" xfId="50" applyNumberFormat="1" applyFont="1" applyFill="1" applyBorder="1" applyAlignment="1">
      <alignment horizontal="center" vertical="center" wrapText="1"/>
      <protection/>
    </xf>
    <xf numFmtId="0" fontId="8" fillId="0" borderId="0" xfId="68" applyFont="1" applyFill="1" applyAlignment="1" applyProtection="1">
      <alignment vertical="center"/>
      <protection locked="0"/>
    </xf>
    <xf numFmtId="0" fontId="1" fillId="0" borderId="0" xfId="50" applyFont="1" applyFill="1" applyBorder="1" applyAlignment="1">
      <alignment horizontal="center" vertical="center"/>
      <protection/>
    </xf>
    <xf numFmtId="0" fontId="1" fillId="0" borderId="0" xfId="50" applyFont="1" applyFill="1" applyBorder="1" applyAlignment="1">
      <alignment vertical="center"/>
      <protection/>
    </xf>
    <xf numFmtId="0" fontId="5" fillId="0" borderId="0" xfId="15" applyFont="1" applyFill="1" applyAlignment="1" applyProtection="1">
      <alignment vertical="center" wrapText="1"/>
      <protection locked="0"/>
    </xf>
    <xf numFmtId="0" fontId="12" fillId="0" borderId="0" xfId="15" applyFont="1" applyFill="1" applyAlignment="1" applyProtection="1">
      <alignment vertical="center" wrapText="1"/>
      <protection locked="0"/>
    </xf>
    <xf numFmtId="0" fontId="5" fillId="0" borderId="0" xfId="15" applyFont="1" applyFill="1" applyProtection="1">
      <alignment/>
      <protection locked="0"/>
    </xf>
    <xf numFmtId="0" fontId="3" fillId="0" borderId="0" xfId="15" applyFont="1" applyFill="1" applyProtection="1">
      <alignment/>
      <protection locked="0"/>
    </xf>
    <xf numFmtId="0" fontId="14" fillId="0" borderId="0" xfId="0" applyNumberFormat="1" applyFont="1" applyFill="1" applyAlignment="1" applyProtection="1">
      <alignment horizontal="left" vertical="center"/>
      <protection locked="0"/>
    </xf>
    <xf numFmtId="0" fontId="14" fillId="0" borderId="10" xfId="0" applyNumberFormat="1" applyFont="1" applyFill="1" applyBorder="1" applyAlignment="1" applyProtection="1">
      <alignment horizontal="center" vertical="center"/>
      <protection locked="0"/>
    </xf>
    <xf numFmtId="0" fontId="14" fillId="0" borderId="10" xfId="0" applyNumberFormat="1" applyFont="1" applyFill="1" applyBorder="1" applyAlignment="1">
      <alignment horizontal="center" vertical="center" wrapText="1"/>
    </xf>
    <xf numFmtId="178" fontId="14" fillId="0" borderId="10" xfId="70" applyNumberFormat="1" applyFont="1" applyFill="1" applyBorder="1" applyAlignment="1">
      <alignment horizontal="center" vertical="center" wrapText="1"/>
      <protection/>
    </xf>
    <xf numFmtId="0" fontId="3" fillId="0" borderId="10" xfId="73" applyFont="1" applyFill="1" applyBorder="1" applyAlignment="1">
      <alignment vertical="center"/>
      <protection/>
    </xf>
    <xf numFmtId="176" fontId="78" fillId="0" borderId="10" xfId="35" applyNumberFormat="1" applyFont="1" applyFill="1" applyBorder="1" applyAlignment="1">
      <alignment horizontal="center" vertical="center" wrapText="1"/>
    </xf>
    <xf numFmtId="0" fontId="3" fillId="0" borderId="10" xfId="15" applyFont="1" applyFill="1" applyBorder="1" applyAlignment="1" applyProtection="1">
      <alignment vertical="center" wrapText="1"/>
      <protection locked="0"/>
    </xf>
    <xf numFmtId="0" fontId="14" fillId="0" borderId="10" xfId="15" applyFont="1" applyFill="1" applyBorder="1" applyAlignment="1" applyProtection="1">
      <alignment horizontal="center" vertical="center" wrapText="1"/>
      <protection locked="0"/>
    </xf>
    <xf numFmtId="176" fontId="14" fillId="0" borderId="10" xfId="15" applyNumberFormat="1" applyFont="1" applyFill="1" applyBorder="1" applyAlignment="1">
      <alignment horizontal="center" vertical="center" wrapText="1"/>
      <protection/>
    </xf>
    <xf numFmtId="0" fontId="14" fillId="0" borderId="10" xfId="15" applyFont="1" applyFill="1" applyBorder="1" applyAlignment="1" applyProtection="1">
      <alignment horizontal="left" vertical="center" wrapText="1"/>
      <protection locked="0"/>
    </xf>
    <xf numFmtId="0" fontId="14" fillId="0" borderId="10" xfId="15" applyFont="1" applyFill="1" applyBorder="1" applyAlignment="1">
      <alignment horizontal="center" vertical="center" wrapText="1"/>
      <protection/>
    </xf>
    <xf numFmtId="0" fontId="3" fillId="0" borderId="10" xfId="71" applyFont="1" applyFill="1" applyBorder="1" applyAlignment="1" applyProtection="1">
      <alignment vertical="center" wrapText="1" shrinkToFit="1"/>
      <protection locked="0"/>
    </xf>
    <xf numFmtId="0" fontId="3" fillId="0" borderId="10" xfId="15" applyFont="1" applyFill="1" applyBorder="1" applyAlignment="1">
      <alignment horizontal="center" vertical="center" wrapText="1"/>
      <protection/>
    </xf>
    <xf numFmtId="0" fontId="14" fillId="0" borderId="0" xfId="0" applyNumberFormat="1" applyFont="1" applyFill="1" applyAlignment="1" applyProtection="1">
      <alignment vertical="center"/>
      <protection locked="0"/>
    </xf>
    <xf numFmtId="0" fontId="5" fillId="0" borderId="0" xfId="0" applyNumberFormat="1" applyFont="1" applyFill="1" applyAlignment="1" applyProtection="1">
      <alignment vertical="center"/>
      <protection locked="0"/>
    </xf>
    <xf numFmtId="0" fontId="5" fillId="0" borderId="0" xfId="0" applyNumberFormat="1" applyFont="1" applyFill="1" applyAlignment="1" applyProtection="1">
      <alignment horizontal="right" vertical="center"/>
      <protection locked="0"/>
    </xf>
    <xf numFmtId="0" fontId="14" fillId="0" borderId="0" xfId="0" applyNumberFormat="1" applyFont="1" applyFill="1" applyAlignment="1" applyProtection="1">
      <alignment horizontal="right" vertical="center"/>
      <protection locked="0"/>
    </xf>
    <xf numFmtId="0" fontId="14" fillId="0" borderId="10" xfId="70" applyNumberFormat="1" applyFont="1" applyFill="1" applyBorder="1" applyAlignment="1">
      <alignment horizontal="center" vertical="center" wrapText="1"/>
      <protection/>
    </xf>
    <xf numFmtId="0" fontId="3" fillId="0" borderId="10" xfId="15" applyNumberFormat="1" applyFont="1" applyFill="1" applyBorder="1" applyAlignment="1" applyProtection="1">
      <alignment vertical="center" wrapText="1"/>
      <protection locked="0"/>
    </xf>
    <xf numFmtId="0" fontId="3" fillId="0" borderId="10" xfId="15" applyNumberFormat="1" applyFont="1" applyFill="1" applyBorder="1" applyAlignment="1">
      <alignment horizontal="center" vertical="center" wrapText="1"/>
      <protection/>
    </xf>
    <xf numFmtId="0" fontId="3" fillId="0" borderId="10" xfId="73" applyFont="1" applyFill="1" applyBorder="1" applyAlignment="1">
      <alignment vertical="center" wrapText="1"/>
      <protection/>
    </xf>
    <xf numFmtId="0" fontId="3" fillId="0" borderId="10" xfId="73" applyNumberFormat="1" applyFont="1" applyFill="1" applyBorder="1" applyAlignment="1">
      <alignment vertical="center" wrapText="1"/>
      <protection/>
    </xf>
    <xf numFmtId="0" fontId="14" fillId="0" borderId="10" xfId="15" applyNumberFormat="1" applyFont="1" applyFill="1" applyBorder="1" applyAlignment="1" applyProtection="1">
      <alignment horizontal="center" vertical="center" wrapText="1"/>
      <protection locked="0"/>
    </xf>
    <xf numFmtId="0" fontId="14" fillId="0" borderId="10" xfId="15" applyNumberFormat="1" applyFont="1" applyFill="1" applyBorder="1" applyAlignment="1">
      <alignment horizontal="center" vertical="center" wrapText="1"/>
      <protection/>
    </xf>
    <xf numFmtId="0" fontId="14" fillId="0" borderId="10" xfId="15" applyNumberFormat="1" applyFont="1" applyFill="1" applyBorder="1" applyAlignment="1" applyProtection="1">
      <alignment horizontal="left" vertical="center" wrapText="1"/>
      <protection locked="0"/>
    </xf>
    <xf numFmtId="0" fontId="3" fillId="0" borderId="10" xfId="15" applyNumberFormat="1" applyFont="1" applyFill="1" applyBorder="1" applyAlignment="1" applyProtection="1">
      <alignment horizontal="left" vertical="center" wrapText="1"/>
      <protection locked="0"/>
    </xf>
    <xf numFmtId="0" fontId="3" fillId="0" borderId="10" xfId="71" applyNumberFormat="1" applyFont="1" applyFill="1" applyBorder="1" applyAlignment="1" applyProtection="1">
      <alignment vertical="center" wrapText="1" shrinkToFit="1"/>
      <protection locked="0"/>
    </xf>
    <xf numFmtId="0" fontId="1" fillId="0" borderId="0" xfId="74" applyFont="1" applyFill="1" applyBorder="1" applyAlignment="1">
      <alignment horizontal="left" vertical="center"/>
      <protection/>
    </xf>
    <xf numFmtId="0" fontId="3" fillId="0" borderId="0" xfId="74" applyFill="1" applyBorder="1" applyAlignment="1">
      <alignment vertical="center"/>
      <protection/>
    </xf>
    <xf numFmtId="0" fontId="11" fillId="0" borderId="0" xfId="74" applyFont="1" applyFill="1" applyBorder="1" applyAlignment="1">
      <alignment horizontal="right" vertical="center"/>
      <protection/>
    </xf>
    <xf numFmtId="0" fontId="19" fillId="0" borderId="0" xfId="78" applyFont="1" applyFill="1" applyBorder="1" applyAlignment="1">
      <alignment vertical="center" wrapText="1"/>
      <protection/>
    </xf>
    <xf numFmtId="0" fontId="5" fillId="0" borderId="0" xfId="74" applyFont="1" applyFill="1" applyBorder="1" applyAlignment="1">
      <alignment vertical="center"/>
      <protection/>
    </xf>
    <xf numFmtId="0" fontId="14" fillId="0" borderId="0" xfId="78" applyFont="1" applyFill="1" applyBorder="1" applyAlignment="1">
      <alignment vertical="center" wrapText="1"/>
      <protection/>
    </xf>
    <xf numFmtId="0" fontId="3" fillId="0" borderId="0" xfId="78" applyFont="1" applyFill="1" applyBorder="1" applyAlignment="1">
      <alignment vertical="center" wrapText="1"/>
      <protection/>
    </xf>
    <xf numFmtId="0" fontId="14" fillId="0" borderId="0" xfId="74" applyFont="1" applyFill="1" applyBorder="1" applyAlignment="1">
      <alignment horizontal="center" vertical="center"/>
      <protection/>
    </xf>
    <xf numFmtId="0" fontId="3" fillId="0" borderId="0" xfId="74" applyFont="1" applyFill="1" applyBorder="1" applyAlignment="1">
      <alignment vertical="center"/>
      <protection/>
    </xf>
    <xf numFmtId="0" fontId="77" fillId="0" borderId="0" xfId="74" applyFont="1" applyFill="1" applyBorder="1" applyAlignment="1">
      <alignment horizontal="left" vertical="center" wrapText="1"/>
      <protection/>
    </xf>
    <xf numFmtId="176" fontId="1" fillId="0" borderId="0" xfId="69" applyNumberFormat="1" applyFont="1" applyFill="1" applyBorder="1" applyAlignment="1" applyProtection="1">
      <alignment horizontal="center" vertical="center" wrapText="1"/>
      <protection locked="0"/>
    </xf>
    <xf numFmtId="177" fontId="1" fillId="0" borderId="0" xfId="74" applyNumberFormat="1" applyFont="1" applyFill="1" applyBorder="1" applyAlignment="1">
      <alignment horizontal="center" vertical="center" wrapText="1"/>
      <protection/>
    </xf>
    <xf numFmtId="0" fontId="5" fillId="0" borderId="0" xfId="74" applyFont="1" applyFill="1" applyBorder="1" applyAlignment="1">
      <alignment horizontal="center" vertical="center" wrapText="1"/>
      <protection/>
    </xf>
    <xf numFmtId="176" fontId="5" fillId="0" borderId="0" xfId="74" applyNumberFormat="1" applyFont="1" applyFill="1" applyBorder="1" applyAlignment="1">
      <alignment horizontal="center" vertical="center" wrapText="1"/>
      <protection/>
    </xf>
    <xf numFmtId="177" fontId="14" fillId="0" borderId="0" xfId="78" applyNumberFormat="1" applyFont="1" applyFill="1" applyBorder="1" applyAlignment="1">
      <alignment horizontal="right" vertical="center" wrapText="1"/>
      <protection/>
    </xf>
    <xf numFmtId="0" fontId="14" fillId="0" borderId="10" xfId="65" applyNumberFormat="1" applyFont="1" applyFill="1" applyBorder="1" applyAlignment="1" applyProtection="1">
      <alignment horizontal="center" vertical="center" shrinkToFit="1"/>
      <protection locked="0"/>
    </xf>
    <xf numFmtId="0" fontId="14" fillId="0" borderId="10" xfId="0" applyNumberFormat="1" applyFont="1" applyFill="1" applyBorder="1" applyAlignment="1" applyProtection="1">
      <alignment horizontal="center" vertical="center" wrapText="1"/>
      <protection locked="0"/>
    </xf>
    <xf numFmtId="177" fontId="14" fillId="0" borderId="11" xfId="0" applyNumberFormat="1" applyFont="1" applyFill="1" applyBorder="1" applyAlignment="1" applyProtection="1">
      <alignment horizontal="center" vertical="center" wrapText="1"/>
      <protection locked="0"/>
    </xf>
    <xf numFmtId="176" fontId="78" fillId="0" borderId="10" xfId="97" applyNumberFormat="1" applyFont="1" applyFill="1" applyBorder="1" applyAlignment="1">
      <alignment horizontal="center" vertical="center"/>
    </xf>
    <xf numFmtId="0" fontId="14" fillId="0" borderId="10" xfId="73" applyFont="1" applyFill="1" applyBorder="1" applyAlignment="1">
      <alignment horizontal="left" vertical="center"/>
      <protection/>
    </xf>
    <xf numFmtId="176" fontId="77" fillId="0" borderId="10" xfId="78" applyNumberFormat="1" applyFont="1" applyFill="1" applyBorder="1" applyAlignment="1">
      <alignment horizontal="center" vertical="center" wrapText="1"/>
      <protection/>
    </xf>
    <xf numFmtId="176" fontId="78" fillId="0" borderId="10" xfId="78" applyNumberFormat="1" applyFont="1" applyFill="1" applyBorder="1" applyAlignment="1">
      <alignment horizontal="center" vertical="center" wrapText="1"/>
      <protection/>
    </xf>
    <xf numFmtId="0" fontId="14" fillId="0" borderId="0" xfId="78" applyFont="1" applyFill="1" applyBorder="1" applyAlignment="1">
      <alignment horizontal="center" vertical="center" wrapText="1"/>
      <protection/>
    </xf>
    <xf numFmtId="0" fontId="77" fillId="0" borderId="10" xfId="78" applyFont="1" applyFill="1" applyBorder="1" applyAlignment="1">
      <alignment horizontal="center" vertical="center" wrapText="1"/>
      <protection/>
    </xf>
    <xf numFmtId="0" fontId="14" fillId="0" borderId="0" xfId="74" applyFont="1" applyFill="1" applyBorder="1" applyAlignment="1">
      <alignment vertical="center"/>
      <protection/>
    </xf>
    <xf numFmtId="0" fontId="5" fillId="0" borderId="0" xfId="78" applyFont="1" applyFill="1" applyBorder="1" applyAlignment="1">
      <alignment horizontal="center" vertical="center" wrapText="1"/>
      <protection/>
    </xf>
    <xf numFmtId="181" fontId="3" fillId="0" borderId="0" xfId="78" applyNumberFormat="1" applyFont="1" applyFill="1" applyBorder="1" applyAlignment="1">
      <alignment horizontal="center" vertical="center" wrapText="1"/>
      <protection/>
    </xf>
    <xf numFmtId="181" fontId="1" fillId="0" borderId="0" xfId="69" applyNumberFormat="1" applyFont="1" applyFill="1" applyBorder="1" applyAlignment="1" applyProtection="1">
      <alignment horizontal="center" vertical="center" wrapText="1"/>
      <protection locked="0"/>
    </xf>
    <xf numFmtId="177" fontId="1" fillId="0" borderId="0" xfId="74" applyNumberFormat="1" applyFont="1" applyFill="1" applyBorder="1" applyAlignment="1">
      <alignment horizontal="center" vertical="center"/>
      <protection/>
    </xf>
    <xf numFmtId="176" fontId="5" fillId="0" borderId="0" xfId="74" applyNumberFormat="1" applyFont="1" applyFill="1" applyBorder="1" applyAlignment="1">
      <alignment horizontal="center" vertical="center"/>
      <protection/>
    </xf>
    <xf numFmtId="181" fontId="5" fillId="0" borderId="0" xfId="78" applyNumberFormat="1" applyFont="1" applyFill="1" applyBorder="1" applyAlignment="1">
      <alignment horizontal="center" vertical="center"/>
      <protection/>
    </xf>
    <xf numFmtId="177" fontId="14" fillId="0" borderId="12" xfId="78" applyNumberFormat="1" applyFont="1" applyFill="1" applyBorder="1" applyAlignment="1">
      <alignment horizontal="right" vertical="center"/>
      <protection/>
    </xf>
    <xf numFmtId="0" fontId="14" fillId="0" borderId="10" xfId="65" applyNumberFormat="1" applyFont="1" applyFill="1" applyBorder="1" applyAlignment="1" applyProtection="1">
      <alignment horizontal="center" vertical="center" wrapText="1" shrinkToFit="1"/>
      <protection locked="0"/>
    </xf>
    <xf numFmtId="176" fontId="3" fillId="0" borderId="10" xfId="97" applyNumberFormat="1" applyFont="1" applyFill="1" applyBorder="1" applyAlignment="1">
      <alignment horizontal="center" vertical="center"/>
    </xf>
    <xf numFmtId="0" fontId="3" fillId="0" borderId="10" xfId="73" applyFont="1" applyFill="1" applyBorder="1" applyAlignment="1">
      <alignment horizontal="left" vertical="center" wrapText="1"/>
      <protection/>
    </xf>
    <xf numFmtId="0" fontId="74" fillId="0" borderId="0" xfId="76" applyFont="1" applyFill="1" applyAlignment="1" applyProtection="1">
      <alignment vertical="center" wrapText="1"/>
      <protection locked="0"/>
    </xf>
    <xf numFmtId="176" fontId="74" fillId="0" borderId="0" xfId="76" applyNumberFormat="1" applyFont="1" applyFill="1" applyAlignment="1" applyProtection="1">
      <alignment horizontal="center" vertical="center" wrapText="1"/>
      <protection locked="0"/>
    </xf>
    <xf numFmtId="0" fontId="72" fillId="0" borderId="0" xfId="55" applyFont="1" applyFill="1" applyAlignment="1">
      <alignment vertical="center"/>
      <protection/>
    </xf>
    <xf numFmtId="0" fontId="5" fillId="0" borderId="0" xfId="79" applyFont="1" applyFill="1" applyBorder="1" applyAlignment="1">
      <alignment horizontal="right" vertical="center"/>
      <protection/>
    </xf>
    <xf numFmtId="176" fontId="5" fillId="0" borderId="0" xfId="79" applyNumberFormat="1" applyFont="1" applyFill="1" applyBorder="1" applyAlignment="1">
      <alignment horizontal="right" vertical="center"/>
      <protection/>
    </xf>
    <xf numFmtId="0" fontId="6" fillId="0" borderId="10" xfId="67" applyNumberFormat="1" applyFont="1" applyFill="1" applyBorder="1" applyAlignment="1" applyProtection="1">
      <alignment horizontal="center" vertical="center"/>
      <protection locked="0"/>
    </xf>
    <xf numFmtId="0" fontId="86" fillId="0" borderId="0" xfId="55" applyFont="1" applyFill="1" applyAlignment="1">
      <alignment vertical="center"/>
      <protection/>
    </xf>
    <xf numFmtId="0" fontId="1" fillId="0" borderId="0" xfId="42" applyFont="1" applyFill="1" applyAlignment="1">
      <alignment vertical="center"/>
      <protection/>
    </xf>
    <xf numFmtId="0" fontId="1" fillId="0" borderId="10" xfId="83" applyFont="1" applyFill="1" applyBorder="1" applyAlignment="1" applyProtection="1">
      <alignment horizontal="center" vertical="center" wrapText="1"/>
      <protection locked="0"/>
    </xf>
    <xf numFmtId="182" fontId="87" fillId="0" borderId="0" xfId="55" applyNumberFormat="1" applyFont="1" applyFill="1" applyAlignment="1">
      <alignment vertical="center"/>
      <protection/>
    </xf>
    <xf numFmtId="182" fontId="72" fillId="0" borderId="0" xfId="55" applyNumberFormat="1" applyFont="1" applyFill="1" applyAlignment="1">
      <alignment vertical="center"/>
      <protection/>
    </xf>
    <xf numFmtId="0" fontId="8" fillId="0" borderId="10" xfId="77" applyFont="1" applyFill="1" applyBorder="1" applyAlignment="1" applyProtection="1">
      <alignment horizontal="center" vertical="center" wrapText="1"/>
      <protection locked="0"/>
    </xf>
    <xf numFmtId="0" fontId="74" fillId="0" borderId="0" xfId="50" applyFont="1" applyFill="1" applyBorder="1" applyAlignment="1">
      <alignment horizontal="left" vertical="center" wrapText="1"/>
      <protection/>
    </xf>
    <xf numFmtId="0" fontId="17" fillId="0" borderId="0" xfId="73" applyFont="1" applyFill="1" applyBorder="1" applyAlignment="1">
      <alignment vertical="center" wrapText="1"/>
      <protection/>
    </xf>
    <xf numFmtId="0" fontId="17" fillId="0" borderId="0" xfId="50" applyFont="1" applyFill="1" applyBorder="1" applyAlignment="1">
      <alignment vertical="center" wrapText="1"/>
      <protection/>
    </xf>
    <xf numFmtId="0" fontId="5" fillId="0" borderId="0" xfId="73" applyFont="1" applyFill="1" applyBorder="1" applyAlignment="1">
      <alignment horizontal="right" vertical="center" wrapText="1"/>
      <protection/>
    </xf>
    <xf numFmtId="176" fontId="1" fillId="0" borderId="0" xfId="73" applyNumberFormat="1" applyFont="1" applyFill="1" applyBorder="1" applyAlignment="1">
      <alignment horizontal="right" vertical="center" wrapText="1"/>
      <protection/>
    </xf>
    <xf numFmtId="176" fontId="5" fillId="0" borderId="0" xfId="73" applyNumberFormat="1" applyFont="1" applyFill="1" applyBorder="1" applyAlignment="1">
      <alignment horizontal="right" vertical="center" wrapText="1"/>
      <protection/>
    </xf>
    <xf numFmtId="0" fontId="5" fillId="0" borderId="0" xfId="50" applyFont="1" applyFill="1" applyBorder="1" applyAlignment="1">
      <alignment horizontal="right" vertical="center" wrapText="1"/>
      <protection/>
    </xf>
    <xf numFmtId="0" fontId="6" fillId="0" borderId="0" xfId="50" applyFont="1" applyFill="1" applyBorder="1" applyAlignment="1">
      <alignment vertical="center" wrapText="1"/>
      <protection/>
    </xf>
    <xf numFmtId="0" fontId="10" fillId="0" borderId="10" xfId="50" applyFont="1" applyFill="1" applyBorder="1" applyAlignment="1">
      <alignment horizontal="center" vertical="center" wrapText="1"/>
      <protection/>
    </xf>
    <xf numFmtId="176" fontId="10" fillId="0" borderId="10" xfId="50" applyNumberFormat="1" applyFont="1" applyFill="1" applyBorder="1" applyAlignment="1">
      <alignment horizontal="center" vertical="center" wrapText="1"/>
      <protection/>
    </xf>
    <xf numFmtId="0" fontId="8" fillId="0" borderId="0" xfId="50" applyFont="1" applyFill="1" applyBorder="1" applyAlignment="1">
      <alignment vertical="center" wrapText="1"/>
      <protection/>
    </xf>
    <xf numFmtId="176" fontId="8" fillId="0" borderId="0" xfId="50" applyNumberFormat="1" applyFont="1" applyFill="1" applyBorder="1" applyAlignment="1">
      <alignment vertical="center" wrapText="1"/>
      <protection/>
    </xf>
    <xf numFmtId="0" fontId="8" fillId="0" borderId="0" xfId="42" applyFont="1" applyFill="1" applyAlignment="1" applyProtection="1">
      <alignment vertical="center" wrapText="1"/>
      <protection locked="0"/>
    </xf>
    <xf numFmtId="0" fontId="2" fillId="0" borderId="10" xfId="50" applyFont="1" applyFill="1" applyBorder="1" applyAlignment="1">
      <alignment horizontal="left" vertical="center" wrapText="1"/>
      <protection/>
    </xf>
    <xf numFmtId="176" fontId="2" fillId="0" borderId="10" xfId="50" applyNumberFormat="1" applyFont="1" applyFill="1" applyBorder="1" applyAlignment="1">
      <alignment horizontal="center" vertical="center" wrapText="1"/>
      <protection/>
    </xf>
    <xf numFmtId="0" fontId="1" fillId="0" borderId="0" xfId="50" applyFont="1" applyFill="1" applyBorder="1" applyAlignment="1">
      <alignment horizontal="center" vertical="center" wrapText="1"/>
      <protection/>
    </xf>
    <xf numFmtId="0" fontId="1" fillId="0" borderId="0" xfId="65" applyFont="1" applyFill="1" applyBorder="1" applyAlignment="1" applyProtection="1">
      <alignment horizontal="left" vertical="center"/>
      <protection locked="0"/>
    </xf>
    <xf numFmtId="0" fontId="15" fillId="0" borderId="0" xfId="65" applyFont="1" applyFill="1" applyBorder="1" applyAlignment="1" applyProtection="1">
      <alignment vertical="center"/>
      <protection locked="0"/>
    </xf>
    <xf numFmtId="0" fontId="5" fillId="0" borderId="0" xfId="65" applyFont="1" applyFill="1" applyBorder="1" applyAlignment="1" applyProtection="1">
      <alignment horizontal="right" vertical="center"/>
      <protection locked="0"/>
    </xf>
    <xf numFmtId="0" fontId="77" fillId="0" borderId="0" xfId="65" applyFont="1" applyFill="1" applyBorder="1" applyAlignment="1" applyProtection="1">
      <alignment vertical="center"/>
      <protection locked="0"/>
    </xf>
    <xf numFmtId="0" fontId="77" fillId="0" borderId="0" xfId="65" applyFont="1" applyFill="1" applyAlignment="1" applyProtection="1">
      <alignment vertical="center"/>
      <protection locked="0"/>
    </xf>
    <xf numFmtId="0" fontId="5" fillId="0" borderId="0" xfId="65" applyFont="1" applyFill="1" applyBorder="1" applyAlignment="1" applyProtection="1">
      <alignment vertical="center"/>
      <protection locked="0"/>
    </xf>
    <xf numFmtId="0" fontId="5" fillId="0" borderId="0" xfId="0" applyFont="1" applyFill="1" applyBorder="1" applyAlignment="1" applyProtection="1">
      <alignment horizontal="right" vertical="center" wrapText="1"/>
      <protection locked="0"/>
    </xf>
    <xf numFmtId="0" fontId="12" fillId="0" borderId="0" xfId="0" applyFont="1" applyFill="1" applyBorder="1" applyAlignment="1" applyProtection="1">
      <alignment horizontal="right" vertical="center" wrapText="1"/>
      <protection locked="0"/>
    </xf>
    <xf numFmtId="0" fontId="12" fillId="0" borderId="0" xfId="65" applyFont="1" applyFill="1" applyBorder="1" applyAlignment="1" applyProtection="1">
      <alignment vertical="center"/>
      <protection locked="0"/>
    </xf>
    <xf numFmtId="0" fontId="3" fillId="0" borderId="0" xfId="65" applyFill="1" applyBorder="1" applyAlignment="1" applyProtection="1">
      <alignment vertical="center"/>
      <protection locked="0"/>
    </xf>
    <xf numFmtId="177" fontId="3" fillId="0" borderId="0" xfId="65" applyNumberFormat="1" applyFill="1" applyBorder="1" applyAlignment="1" applyProtection="1">
      <alignment vertical="center"/>
      <protection locked="0"/>
    </xf>
    <xf numFmtId="0" fontId="74" fillId="0" borderId="0" xfId="65" applyFont="1" applyFill="1" applyBorder="1" applyAlignment="1" applyProtection="1">
      <alignment horizontal="left" vertical="center"/>
      <protection locked="0"/>
    </xf>
    <xf numFmtId="0" fontId="1" fillId="0" borderId="0" xfId="65" applyFont="1" applyFill="1" applyBorder="1" applyAlignment="1" applyProtection="1">
      <alignment horizontal="center" vertical="center"/>
      <protection locked="0"/>
    </xf>
    <xf numFmtId="177" fontId="1" fillId="0" borderId="0" xfId="65" applyNumberFormat="1" applyFont="1" applyFill="1" applyBorder="1" applyAlignment="1" applyProtection="1">
      <alignment horizontal="center" vertical="center"/>
      <protection locked="0"/>
    </xf>
    <xf numFmtId="0" fontId="20" fillId="0" borderId="0" xfId="65" applyFont="1" applyFill="1" applyBorder="1" applyAlignment="1" applyProtection="1">
      <alignment horizontal="center" vertical="center"/>
      <protection locked="0"/>
    </xf>
    <xf numFmtId="0" fontId="5" fillId="0" borderId="0" xfId="65" applyFont="1" applyFill="1" applyBorder="1" applyAlignment="1" applyProtection="1">
      <alignment horizontal="center" vertical="center"/>
      <protection locked="0"/>
    </xf>
    <xf numFmtId="0" fontId="77" fillId="0" borderId="10" xfId="65" applyFont="1" applyFill="1" applyBorder="1" applyAlignment="1" applyProtection="1">
      <alignment horizontal="center" vertical="center"/>
      <protection locked="0"/>
    </xf>
    <xf numFmtId="0" fontId="77" fillId="0" borderId="10" xfId="0" applyFont="1" applyFill="1" applyBorder="1" applyAlignment="1" applyProtection="1">
      <alignment horizontal="center" vertical="center" wrapText="1"/>
      <protection locked="0"/>
    </xf>
    <xf numFmtId="0" fontId="78" fillId="0" borderId="10" xfId="65" applyFont="1" applyFill="1" applyBorder="1" applyAlignment="1" applyProtection="1">
      <alignment horizontal="left" vertical="center"/>
      <protection locked="0"/>
    </xf>
    <xf numFmtId="0" fontId="3" fillId="0" borderId="10" xfId="0" applyFont="1" applyFill="1" applyBorder="1" applyAlignment="1" applyProtection="1">
      <alignment horizontal="center" vertical="center" wrapText="1"/>
      <protection locked="0"/>
    </xf>
    <xf numFmtId="0" fontId="78" fillId="0" borderId="10" xfId="0" applyFont="1" applyFill="1" applyBorder="1" applyAlignment="1" applyProtection="1">
      <alignment horizontal="center" vertical="center" wrapText="1"/>
      <protection locked="0"/>
    </xf>
    <xf numFmtId="3" fontId="3" fillId="0" borderId="10" xfId="0" applyNumberFormat="1" applyFont="1" applyFill="1" applyBorder="1" applyAlignment="1" applyProtection="1">
      <alignment horizontal="left" vertical="center" wrapText="1"/>
      <protection locked="0"/>
    </xf>
    <xf numFmtId="0" fontId="3" fillId="0" borderId="10" xfId="0" applyFont="1" applyFill="1" applyBorder="1" applyAlignment="1">
      <alignment horizontal="left" vertical="center" wrapText="1"/>
    </xf>
    <xf numFmtId="0" fontId="3" fillId="0" borderId="10" xfId="84" applyFont="1" applyFill="1" applyBorder="1" applyAlignment="1">
      <alignment horizontal="left" vertical="center" wrapText="1"/>
      <protection/>
    </xf>
    <xf numFmtId="0" fontId="14" fillId="0"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1" fontId="3" fillId="0" borderId="10" xfId="0" applyNumberFormat="1" applyFont="1" applyFill="1" applyBorder="1" applyAlignment="1" applyProtection="1">
      <alignment horizontal="left" vertical="center" shrinkToFit="1"/>
      <protection locked="0"/>
    </xf>
    <xf numFmtId="177" fontId="14" fillId="0" borderId="1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177" fontId="3" fillId="0" borderId="0" xfId="0" applyNumberFormat="1" applyFont="1" applyFill="1" applyBorder="1" applyAlignment="1" applyProtection="1">
      <alignment horizontal="center" vertical="center" wrapText="1"/>
      <protection locked="0"/>
    </xf>
    <xf numFmtId="0" fontId="74"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protection locked="0"/>
    </xf>
    <xf numFmtId="177" fontId="1" fillId="0" borderId="0" xfId="0" applyNumberFormat="1"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177" fontId="1" fillId="0" borderId="0" xfId="0" applyNumberFormat="1" applyFont="1" applyFill="1" applyBorder="1" applyAlignment="1" applyProtection="1">
      <alignment horizontal="right" vertical="center"/>
      <protection locked="0"/>
    </xf>
    <xf numFmtId="0" fontId="14" fillId="0" borderId="10" xfId="0" applyFont="1" applyFill="1" applyBorder="1" applyAlignment="1" applyProtection="1">
      <alignment horizontal="center" vertical="center"/>
      <protection locked="0"/>
    </xf>
    <xf numFmtId="0" fontId="3" fillId="0" borderId="10" xfId="84" applyFont="1" applyFill="1" applyBorder="1" applyAlignment="1">
      <alignment horizontal="left" vertical="center"/>
      <protection/>
    </xf>
    <xf numFmtId="176" fontId="3" fillId="0" borderId="10" xfId="0" applyNumberFormat="1" applyFont="1" applyFill="1" applyBorder="1" applyAlignment="1" applyProtection="1">
      <alignment horizontal="center" vertical="center"/>
      <protection locked="0"/>
    </xf>
    <xf numFmtId="0" fontId="14" fillId="0" borderId="10" xfId="65" applyFont="1" applyFill="1" applyBorder="1" applyAlignment="1" applyProtection="1">
      <alignment horizontal="center" vertical="center"/>
      <protection locked="0"/>
    </xf>
    <xf numFmtId="176" fontId="14" fillId="0" borderId="10" xfId="65" applyNumberFormat="1" applyFont="1" applyFill="1" applyBorder="1" applyAlignment="1" applyProtection="1">
      <alignment horizontal="center" vertical="center"/>
      <protection locked="0"/>
    </xf>
    <xf numFmtId="1" fontId="14" fillId="0" borderId="10" xfId="0" applyNumberFormat="1" applyFont="1" applyFill="1" applyBorder="1" applyAlignment="1" applyProtection="1">
      <alignment horizontal="left" vertical="center"/>
      <protection locked="0"/>
    </xf>
    <xf numFmtId="176" fontId="14" fillId="0" borderId="10"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protection locked="0"/>
    </xf>
    <xf numFmtId="3" fontId="14" fillId="0" borderId="10" xfId="0" applyNumberFormat="1" applyFont="1" applyFill="1" applyBorder="1" applyAlignment="1" applyProtection="1">
      <alignment horizontal="center" vertical="center"/>
      <protection locked="0"/>
    </xf>
    <xf numFmtId="176" fontId="14" fillId="0" borderId="10" xfId="0" applyNumberFormat="1" applyFont="1" applyFill="1" applyBorder="1" applyAlignment="1" applyProtection="1">
      <alignment horizontal="center" vertical="center"/>
      <protection/>
    </xf>
    <xf numFmtId="176" fontId="12" fillId="0" borderId="0" xfId="0" applyNumberFormat="1" applyFont="1" applyFill="1" applyBorder="1" applyAlignment="1" applyProtection="1">
      <alignment vertical="center" wrapText="1"/>
      <protection locked="0"/>
    </xf>
    <xf numFmtId="0" fontId="21" fillId="0" borderId="0" xfId="65" applyFont="1" applyFill="1" applyBorder="1" applyAlignment="1" applyProtection="1">
      <alignment vertical="center"/>
      <protection locked="0"/>
    </xf>
    <xf numFmtId="0" fontId="14" fillId="0" borderId="0" xfId="65" applyFont="1" applyFill="1" applyBorder="1" applyAlignment="1" applyProtection="1">
      <alignment vertical="center"/>
      <protection locked="0"/>
    </xf>
    <xf numFmtId="0" fontId="3" fillId="0" borderId="0" xfId="65" applyFill="1" applyBorder="1" applyAlignment="1" applyProtection="1">
      <alignment vertical="center" shrinkToFit="1"/>
      <protection locked="0"/>
    </xf>
    <xf numFmtId="177" fontId="3" fillId="0" borderId="0" xfId="65" applyNumberFormat="1" applyFill="1" applyBorder="1" applyAlignment="1" applyProtection="1">
      <alignment horizontal="center" vertical="center"/>
      <protection locked="0"/>
    </xf>
    <xf numFmtId="0" fontId="78" fillId="0" borderId="0" xfId="65" applyFont="1" applyFill="1" applyBorder="1" applyAlignment="1" applyProtection="1">
      <alignment horizontal="left" vertical="center" shrinkToFit="1"/>
      <protection locked="0"/>
    </xf>
    <xf numFmtId="0" fontId="5" fillId="0" borderId="0" xfId="65" applyNumberFormat="1" applyFont="1" applyFill="1" applyBorder="1" applyAlignment="1" applyProtection="1">
      <alignment horizontal="center" vertical="center" shrinkToFit="1"/>
      <protection locked="0"/>
    </xf>
    <xf numFmtId="0" fontId="5" fillId="0" borderId="0" xfId="65" applyNumberFormat="1" applyFont="1" applyFill="1" applyBorder="1" applyAlignment="1" applyProtection="1">
      <alignment horizontal="center" vertical="center"/>
      <protection locked="0"/>
    </xf>
    <xf numFmtId="0" fontId="3" fillId="0" borderId="10" xfId="65" applyNumberFormat="1" applyFont="1" applyFill="1" applyBorder="1" applyAlignment="1" applyProtection="1">
      <alignment horizontal="left" vertical="center"/>
      <protection locked="0"/>
    </xf>
    <xf numFmtId="0" fontId="3" fillId="0" borderId="10" xfId="65" applyNumberFormat="1" applyFont="1" applyFill="1" applyBorder="1" applyAlignment="1" applyProtection="1">
      <alignment horizontal="center" vertical="center"/>
      <protection locked="0"/>
    </xf>
    <xf numFmtId="0" fontId="3" fillId="0" borderId="10" xfId="65" applyNumberFormat="1" applyFont="1" applyFill="1" applyBorder="1" applyAlignment="1" applyProtection="1">
      <alignment horizontal="left" vertical="center" wrapText="1"/>
      <protection locked="0"/>
    </xf>
    <xf numFmtId="0" fontId="14" fillId="0" borderId="10" xfId="65" applyNumberFormat="1" applyFont="1" applyFill="1" applyBorder="1" applyAlignment="1" applyProtection="1">
      <alignment horizontal="center" vertical="center"/>
      <protection locked="0"/>
    </xf>
    <xf numFmtId="0" fontId="3" fillId="0" borderId="10" xfId="65" applyFont="1" applyFill="1" applyBorder="1" applyAlignment="1" applyProtection="1">
      <alignment horizontal="left" vertical="center"/>
      <protection locked="0"/>
    </xf>
    <xf numFmtId="0" fontId="3" fillId="0" borderId="10" xfId="65" applyFont="1" applyFill="1" applyBorder="1" applyAlignment="1" applyProtection="1">
      <alignment horizontal="left" vertical="center" wrapText="1"/>
      <protection locked="0"/>
    </xf>
    <xf numFmtId="176" fontId="14" fillId="0" borderId="10" xfId="0" applyNumberFormat="1" applyFont="1" applyFill="1" applyBorder="1" applyAlignment="1" applyProtection="1">
      <alignment horizontal="center" vertical="center" wrapText="1"/>
      <protection/>
    </xf>
    <xf numFmtId="0" fontId="1" fillId="0" borderId="0" xfId="72" applyFont="1" applyFill="1" applyBorder="1" applyAlignment="1">
      <alignment horizontal="left" vertical="center"/>
      <protection/>
    </xf>
    <xf numFmtId="176" fontId="1" fillId="0" borderId="0" xfId="72" applyNumberFormat="1" applyFont="1" applyFill="1" applyBorder="1" applyAlignment="1">
      <alignment horizontal="left" vertical="center"/>
      <protection/>
    </xf>
    <xf numFmtId="0" fontId="5" fillId="0" borderId="0" xfId="72" applyFont="1" applyFill="1" applyBorder="1" applyAlignment="1">
      <alignment horizontal="right" vertical="center"/>
      <protection/>
    </xf>
    <xf numFmtId="176" fontId="5" fillId="0" borderId="0" xfId="72" applyNumberFormat="1" applyFont="1" applyFill="1" applyBorder="1" applyAlignment="1">
      <alignment horizontal="right" vertical="center"/>
      <protection/>
    </xf>
    <xf numFmtId="0" fontId="88" fillId="0" borderId="10" xfId="43" applyFont="1" applyFill="1" applyBorder="1" applyAlignment="1">
      <alignment horizontal="center" vertical="center" wrapText="1"/>
      <protection/>
    </xf>
    <xf numFmtId="176" fontId="22" fillId="0" borderId="10" xfId="43" applyNumberFormat="1" applyFont="1" applyFill="1" applyBorder="1" applyAlignment="1">
      <alignment horizontal="center" vertical="center" wrapText="1"/>
      <protection/>
    </xf>
    <xf numFmtId="0" fontId="14" fillId="0" borderId="10" xfId="0" applyFont="1" applyFill="1" applyBorder="1" applyAlignment="1">
      <alignment horizontal="center" vertical="center"/>
    </xf>
    <xf numFmtId="176" fontId="14" fillId="0" borderId="10" xfId="43" applyNumberFormat="1" applyFont="1" applyFill="1" applyBorder="1" applyAlignment="1">
      <alignment horizontal="center" vertical="center"/>
      <protection/>
    </xf>
    <xf numFmtId="0" fontId="3" fillId="0" borderId="10" xfId="0" applyFont="1" applyFill="1" applyBorder="1" applyAlignment="1">
      <alignment vertical="center"/>
    </xf>
    <xf numFmtId="176" fontId="3" fillId="0" borderId="10" xfId="43" applyNumberFormat="1" applyFont="1" applyFill="1" applyBorder="1" applyAlignment="1">
      <alignment horizontal="center" vertical="center"/>
      <protection/>
    </xf>
    <xf numFmtId="176" fontId="1" fillId="0" borderId="0" xfId="43" applyNumberFormat="1" applyFont="1" applyFill="1" applyBorder="1" applyAlignment="1">
      <alignment horizontal="center" vertical="center"/>
      <protection/>
    </xf>
    <xf numFmtId="0" fontId="0" fillId="0" borderId="0" xfId="0" applyFill="1" applyAlignment="1">
      <alignment/>
    </xf>
    <xf numFmtId="181" fontId="1" fillId="0" borderId="0" xfId="72" applyNumberFormat="1" applyFont="1" applyFill="1" applyBorder="1" applyAlignment="1">
      <alignment horizontal="center" vertical="center"/>
      <protection/>
    </xf>
    <xf numFmtId="0" fontId="5" fillId="0" borderId="0" xfId="43" applyFont="1" applyFill="1" applyBorder="1" applyAlignment="1">
      <alignment horizontal="right" vertical="center"/>
      <protection/>
    </xf>
    <xf numFmtId="181" fontId="1" fillId="0" borderId="0" xfId="73" applyNumberFormat="1" applyFont="1" applyFill="1" applyBorder="1" applyAlignment="1">
      <alignment horizontal="right" vertical="center"/>
      <protection/>
    </xf>
    <xf numFmtId="181" fontId="22" fillId="0" borderId="10" xfId="44" applyNumberFormat="1" applyFont="1" applyFill="1" applyBorder="1" applyAlignment="1">
      <alignment horizontal="center" vertical="center" wrapText="1"/>
      <protection/>
    </xf>
    <xf numFmtId="181" fontId="77" fillId="0" borderId="10" xfId="44" applyNumberFormat="1" applyFont="1" applyFill="1" applyBorder="1" applyAlignment="1">
      <alignment horizontal="center" vertical="center"/>
      <protection/>
    </xf>
    <xf numFmtId="181" fontId="77" fillId="0" borderId="10" xfId="44" applyNumberFormat="1" applyFont="1" applyFill="1" applyBorder="1" applyAlignment="1">
      <alignment horizontal="center" vertical="center"/>
      <protection/>
    </xf>
    <xf numFmtId="181" fontId="78" fillId="0" borderId="10" xfId="44" applyNumberFormat="1" applyFont="1" applyFill="1" applyBorder="1" applyAlignment="1">
      <alignment horizontal="center" vertical="center"/>
      <protection/>
    </xf>
    <xf numFmtId="181" fontId="3" fillId="0" borderId="10" xfId="49" applyNumberFormat="1" applyFont="1" applyFill="1" applyBorder="1" applyAlignment="1">
      <alignment horizontal="center" vertical="center"/>
      <protection/>
    </xf>
    <xf numFmtId="181" fontId="78" fillId="0" borderId="10" xfId="44" applyNumberFormat="1" applyFont="1" applyFill="1" applyBorder="1" applyAlignment="1">
      <alignment horizontal="center" vertical="center"/>
      <protection/>
    </xf>
    <xf numFmtId="0" fontId="9" fillId="0" borderId="0" xfId="62" applyFill="1">
      <alignment/>
      <protection/>
    </xf>
    <xf numFmtId="0" fontId="9" fillId="0" borderId="0" xfId="62" applyFont="1" applyFill="1">
      <alignment/>
      <protection/>
    </xf>
    <xf numFmtId="0" fontId="25" fillId="0" borderId="0" xfId="62" applyFont="1" applyFill="1" applyAlignment="1">
      <alignment horizontal="center" vertical="center"/>
      <protection/>
    </xf>
    <xf numFmtId="0" fontId="26" fillId="0" borderId="0" xfId="62" applyFont="1" applyFill="1" applyAlignment="1">
      <alignment horizontal="center" vertical="center"/>
      <protection/>
    </xf>
    <xf numFmtId="0" fontId="25" fillId="0" borderId="0" xfId="62" applyFont="1" applyFill="1">
      <alignment/>
      <protection/>
    </xf>
    <xf numFmtId="0" fontId="9" fillId="0" borderId="0" xfId="62" applyFill="1" applyBorder="1">
      <alignment/>
      <protection/>
    </xf>
    <xf numFmtId="0" fontId="0" fillId="0" borderId="13"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6" fillId="0" borderId="10" xfId="81" applyNumberFormat="1"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xf>
    <xf numFmtId="0" fontId="28" fillId="0" borderId="10" xfId="0" applyFont="1" applyFill="1" applyBorder="1" applyAlignment="1">
      <alignment horizontal="center" vertical="center"/>
    </xf>
    <xf numFmtId="0" fontId="9" fillId="0" borderId="10" xfId="62" applyFill="1" applyBorder="1">
      <alignment/>
      <protection/>
    </xf>
    <xf numFmtId="0" fontId="29" fillId="0" borderId="0" xfId="0" applyFont="1" applyFill="1" applyAlignment="1">
      <alignment horizontal="center" vertical="center"/>
    </xf>
    <xf numFmtId="0" fontId="30" fillId="0" borderId="0" xfId="0" applyFont="1" applyFill="1" applyAlignment="1">
      <alignment horizontal="center" vertical="center"/>
    </xf>
    <xf numFmtId="0" fontId="0" fillId="0" borderId="0" xfId="0" applyNumberFormat="1" applyFont="1" applyFill="1" applyBorder="1" applyAlignment="1">
      <alignment horizontal="center" vertical="center"/>
    </xf>
    <xf numFmtId="0" fontId="0" fillId="0" borderId="0" xfId="0" applyFont="1" applyFill="1" applyAlignment="1">
      <alignment horizontal="center" vertical="center"/>
    </xf>
    <xf numFmtId="0" fontId="1" fillId="0" borderId="0" xfId="0" applyNumberFormat="1" applyFont="1" applyFill="1" applyBorder="1" applyAlignment="1" applyProtection="1">
      <alignment horizontal="left" vertical="center" wrapText="1"/>
      <protection locked="0"/>
    </xf>
    <xf numFmtId="0" fontId="7" fillId="0" borderId="0" xfId="60" applyFont="1" applyFill="1" applyBorder="1" applyAlignment="1">
      <alignment horizontal="left" vertical="center" wrapText="1"/>
      <protection/>
    </xf>
    <xf numFmtId="0" fontId="3" fillId="0" borderId="0" xfId="60" applyNumberFormat="1" applyFont="1" applyFill="1" applyBorder="1" applyAlignment="1">
      <alignment horizontal="center" vertical="center" wrapText="1"/>
      <protection/>
    </xf>
    <xf numFmtId="0" fontId="5" fillId="0" borderId="0" xfId="60" applyFont="1" applyFill="1" applyBorder="1" applyAlignment="1">
      <alignment horizontal="left" vertical="center" wrapText="1"/>
      <protection/>
    </xf>
    <xf numFmtId="0" fontId="1" fillId="0" borderId="0" xfId="60" applyNumberFormat="1" applyFont="1" applyFill="1" applyBorder="1" applyAlignment="1">
      <alignment horizontal="right" vertical="center" wrapText="1"/>
      <protection/>
    </xf>
    <xf numFmtId="0" fontId="14" fillId="0" borderId="10" xfId="60" applyFont="1" applyFill="1" applyBorder="1" applyAlignment="1">
      <alignment horizontal="center" vertical="center" wrapText="1"/>
      <protection/>
    </xf>
    <xf numFmtId="0" fontId="14" fillId="0" borderId="10" xfId="60" applyNumberFormat="1" applyFont="1" applyFill="1" applyBorder="1" applyAlignment="1">
      <alignment horizontal="center" vertical="center" wrapText="1"/>
      <protection/>
    </xf>
    <xf numFmtId="176" fontId="14" fillId="0" borderId="10" xfId="60" applyNumberFormat="1" applyFont="1" applyFill="1" applyBorder="1" applyAlignment="1">
      <alignment horizontal="center" vertical="center" wrapText="1"/>
      <protection/>
    </xf>
    <xf numFmtId="0" fontId="5" fillId="0" borderId="10" xfId="0" applyNumberFormat="1" applyFont="1" applyFill="1" applyBorder="1" applyAlignment="1" applyProtection="1">
      <alignment horizontal="left" vertical="center"/>
      <protection/>
    </xf>
    <xf numFmtId="0" fontId="12" fillId="0" borderId="10" xfId="0" applyNumberFormat="1" applyFont="1" applyFill="1" applyBorder="1" applyAlignment="1" applyProtection="1">
      <alignment horizontal="left" vertical="center"/>
      <protection/>
    </xf>
    <xf numFmtId="176" fontId="14"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16" fillId="0" borderId="0" xfId="15" applyFont="1" applyFill="1" applyAlignment="1">
      <alignment vertical="center" wrapText="1"/>
      <protection/>
    </xf>
    <xf numFmtId="0" fontId="5" fillId="0" borderId="0" xfId="15" applyFont="1" applyFill="1" applyAlignment="1">
      <alignment wrapText="1"/>
      <protection/>
    </xf>
    <xf numFmtId="0" fontId="12" fillId="0" borderId="0" xfId="15" applyFont="1" applyFill="1" applyAlignment="1">
      <alignment horizontal="center" vertical="center" wrapText="1"/>
      <protection/>
    </xf>
    <xf numFmtId="0" fontId="5" fillId="0" borderId="0" xfId="15" applyFont="1" applyFill="1" applyAlignment="1">
      <alignment vertical="center" wrapText="1"/>
      <protection/>
    </xf>
    <xf numFmtId="0" fontId="12" fillId="0" borderId="0" xfId="15" applyFont="1" applyFill="1" applyAlignment="1">
      <alignment horizontal="left" vertical="center" wrapText="1"/>
      <protection/>
    </xf>
    <xf numFmtId="0" fontId="12" fillId="0" borderId="0" xfId="15" applyFont="1" applyFill="1" applyAlignment="1">
      <alignment vertical="center" wrapText="1"/>
      <protection/>
    </xf>
    <xf numFmtId="0" fontId="3" fillId="0" borderId="0" xfId="15" applyFont="1" applyFill="1" applyAlignment="1">
      <alignment vertical="center" wrapText="1"/>
      <protection/>
    </xf>
    <xf numFmtId="0" fontId="3" fillId="0" borderId="0" xfId="15" applyFont="1" applyFill="1" applyAlignment="1">
      <alignment horizontal="right" vertical="center" wrapText="1"/>
      <protection/>
    </xf>
    <xf numFmtId="0" fontId="1" fillId="0" borderId="0" xfId="15" applyFont="1" applyFill="1" applyAlignment="1">
      <alignment horizontal="left" vertical="center" wrapText="1"/>
      <protection/>
    </xf>
    <xf numFmtId="0" fontId="3" fillId="0" borderId="0" xfId="15" applyFont="1" applyFill="1" applyAlignment="1">
      <alignment horizontal="center" vertical="center" wrapText="1"/>
      <protection/>
    </xf>
    <xf numFmtId="0" fontId="5" fillId="0" borderId="0" xfId="15" applyFont="1" applyFill="1" applyAlignment="1">
      <alignment horizontal="center" vertical="center" wrapText="1"/>
      <protection/>
    </xf>
    <xf numFmtId="0" fontId="14" fillId="0" borderId="11" xfId="0" applyNumberFormat="1"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xf>
    <xf numFmtId="0" fontId="14" fillId="0" borderId="10" xfId="69" applyNumberFormat="1" applyFont="1" applyFill="1" applyBorder="1" applyAlignment="1">
      <alignment horizontal="center" vertical="center" wrapText="1"/>
      <protection/>
    </xf>
    <xf numFmtId="0" fontId="5" fillId="0" borderId="0" xfId="15" applyFont="1" applyFill="1" applyAlignment="1">
      <alignment horizontal="right" vertical="center" wrapText="1"/>
      <protection/>
    </xf>
    <xf numFmtId="0" fontId="32" fillId="0" borderId="0" xfId="0" applyFont="1" applyFill="1" applyBorder="1" applyAlignment="1" applyProtection="1">
      <alignment vertical="center" wrapText="1"/>
      <protection locked="0"/>
    </xf>
    <xf numFmtId="177" fontId="3" fillId="0" borderId="0" xfId="0" applyNumberFormat="1" applyFont="1" applyFill="1" applyBorder="1" applyAlignment="1" applyProtection="1">
      <alignment vertical="center" wrapText="1"/>
      <protection locked="0"/>
    </xf>
    <xf numFmtId="0" fontId="74"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177" fontId="1" fillId="0" borderId="0" xfId="0" applyNumberFormat="1" applyFont="1" applyFill="1" applyBorder="1" applyAlignment="1" applyProtection="1">
      <alignment horizontal="center" vertical="center" wrapText="1"/>
      <protection locked="0"/>
    </xf>
    <xf numFmtId="3" fontId="5"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177" fontId="14" fillId="0" borderId="0" xfId="0" applyNumberFormat="1" applyFont="1" applyFill="1" applyBorder="1" applyAlignment="1" applyProtection="1">
      <alignment horizontal="right" vertical="center"/>
      <protection locked="0"/>
    </xf>
    <xf numFmtId="0" fontId="14" fillId="0" borderId="10" xfId="15" applyFont="1" applyFill="1" applyBorder="1" applyAlignment="1">
      <alignment vertical="center" wrapText="1"/>
      <protection/>
    </xf>
    <xf numFmtId="0" fontId="3" fillId="0" borderId="10" xfId="15" applyFont="1" applyFill="1" applyBorder="1" applyAlignment="1">
      <alignment vertical="center" wrapText="1"/>
      <protection/>
    </xf>
    <xf numFmtId="176" fontId="3" fillId="0" borderId="10" xfId="15" applyNumberFormat="1" applyFont="1" applyFill="1" applyBorder="1" applyAlignment="1">
      <alignment horizontal="center" vertical="center" wrapText="1"/>
      <protection/>
    </xf>
    <xf numFmtId="176" fontId="3" fillId="0" borderId="10" xfId="0" applyNumberFormat="1" applyFont="1" applyFill="1" applyBorder="1" applyAlignment="1" applyProtection="1">
      <alignment horizontal="center" vertical="center" wrapText="1"/>
      <protection/>
    </xf>
    <xf numFmtId="1" fontId="3" fillId="0" borderId="10" xfId="0" applyNumberFormat="1" applyFont="1" applyFill="1" applyBorder="1" applyAlignment="1" applyProtection="1">
      <alignment horizontal="left" vertical="center" wrapText="1"/>
      <protection locked="0"/>
    </xf>
    <xf numFmtId="1" fontId="14" fillId="0" borderId="10" xfId="0" applyNumberFormat="1" applyFont="1" applyFill="1" applyBorder="1" applyAlignment="1" applyProtection="1">
      <alignment horizontal="center" vertical="center" wrapText="1"/>
      <protection locked="0"/>
    </xf>
    <xf numFmtId="3" fontId="14" fillId="0" borderId="10" xfId="0" applyNumberFormat="1" applyFont="1" applyFill="1" applyBorder="1" applyAlignment="1" applyProtection="1">
      <alignment horizontal="center" vertical="center" wrapText="1"/>
      <protection locked="0"/>
    </xf>
    <xf numFmtId="0" fontId="14" fillId="0" borderId="10" xfId="69" applyFont="1" applyFill="1" applyBorder="1" applyAlignment="1">
      <alignment horizontal="center" vertical="center" wrapText="1"/>
      <protection/>
    </xf>
    <xf numFmtId="0" fontId="14" fillId="0" borderId="10" xfId="0" applyNumberFormat="1" applyFont="1" applyFill="1" applyBorder="1" applyAlignment="1" applyProtection="1">
      <alignment vertical="center" wrapText="1"/>
      <protection locked="0"/>
    </xf>
    <xf numFmtId="1" fontId="14" fillId="0" borderId="10" xfId="15" applyNumberFormat="1" applyFont="1" applyFill="1" applyBorder="1" applyAlignment="1">
      <alignment horizontal="center" vertical="center" wrapText="1"/>
      <protection/>
    </xf>
    <xf numFmtId="0" fontId="20" fillId="0" borderId="0" xfId="0" applyFont="1" applyAlignment="1">
      <alignment wrapText="1"/>
    </xf>
    <xf numFmtId="0" fontId="20" fillId="0" borderId="0" xfId="0" applyFont="1" applyAlignment="1">
      <alignment horizontal="center" vertical="center"/>
    </xf>
    <xf numFmtId="0" fontId="20" fillId="0" borderId="0" xfId="0" applyFont="1" applyAlignment="1">
      <alignment/>
    </xf>
    <xf numFmtId="0" fontId="35" fillId="0" borderId="0" xfId="0" applyFont="1" applyAlignment="1">
      <alignment horizontal="center" vertical="center"/>
    </xf>
    <xf numFmtId="0" fontId="36" fillId="0" borderId="0" xfId="0" applyFont="1" applyAlignment="1">
      <alignment horizontal="center" vertical="center"/>
    </xf>
    <xf numFmtId="0" fontId="36" fillId="0" borderId="0" xfId="0" applyFont="1" applyAlignment="1">
      <alignment horizontal="left" vertical="center"/>
    </xf>
    <xf numFmtId="0" fontId="3" fillId="0" borderId="0" xfId="0" applyFont="1" applyAlignment="1">
      <alignment horizontal="center" vertical="center"/>
    </xf>
    <xf numFmtId="0" fontId="36" fillId="0" borderId="0" xfId="0" applyFont="1" applyAlignment="1">
      <alignment horizontal="left" vertical="center" wrapText="1"/>
    </xf>
    <xf numFmtId="0" fontId="36" fillId="0" borderId="0" xfId="0" applyFont="1" applyAlignment="1">
      <alignment horizontal="center" vertical="center" wrapText="1"/>
    </xf>
    <xf numFmtId="0" fontId="41" fillId="0" borderId="0" xfId="0" applyFont="1" applyAlignment="1">
      <alignment horizontal="justify"/>
    </xf>
    <xf numFmtId="0" fontId="3" fillId="0" borderId="0" xfId="75">
      <alignment/>
      <protection/>
    </xf>
    <xf numFmtId="0" fontId="9" fillId="0" borderId="0" xfId="101">
      <alignment/>
      <protection/>
    </xf>
    <xf numFmtId="49" fontId="3" fillId="0" borderId="0" xfId="75" applyNumberFormat="1">
      <alignment/>
      <protection/>
    </xf>
    <xf numFmtId="49" fontId="36" fillId="0" borderId="0" xfId="75" applyNumberFormat="1" applyFont="1">
      <alignment/>
      <protection/>
    </xf>
    <xf numFmtId="183" fontId="14" fillId="0" borderId="10" xfId="15" applyNumberFormat="1" applyFont="1" applyFill="1" applyBorder="1" applyAlignment="1">
      <alignment horizontal="center" vertical="center" wrapText="1"/>
      <protection/>
    </xf>
    <xf numFmtId="183" fontId="3" fillId="0" borderId="10" xfId="15" applyNumberFormat="1" applyFont="1" applyFill="1" applyBorder="1" applyAlignment="1">
      <alignment horizontal="center" vertical="center" wrapText="1"/>
      <protection/>
    </xf>
    <xf numFmtId="183" fontId="78" fillId="0" borderId="10" xfId="0" applyNumberFormat="1" applyFont="1" applyFill="1" applyBorder="1" applyAlignment="1" applyProtection="1">
      <alignment horizontal="center" vertical="center" wrapText="1"/>
      <protection locked="0"/>
    </xf>
    <xf numFmtId="183" fontId="3" fillId="0" borderId="10" xfId="0" applyNumberFormat="1" applyFont="1" applyFill="1" applyBorder="1" applyAlignment="1" applyProtection="1">
      <alignment horizontal="center" vertical="center"/>
      <protection/>
    </xf>
    <xf numFmtId="183" fontId="3" fillId="0" borderId="10" xfId="0" applyNumberFormat="1" applyFont="1" applyFill="1" applyBorder="1" applyAlignment="1" applyProtection="1">
      <alignment horizontal="center" vertical="center" wrapText="1"/>
      <protection/>
    </xf>
    <xf numFmtId="176" fontId="3" fillId="0" borderId="10" xfId="15" applyNumberFormat="1" applyFont="1" applyFill="1" applyBorder="1" applyAlignment="1" applyProtection="1">
      <alignment/>
      <protection locked="0"/>
    </xf>
    <xf numFmtId="183" fontId="3" fillId="0" borderId="10" xfId="15" applyNumberFormat="1" applyFont="1" applyFill="1" applyBorder="1" applyAlignment="1" applyProtection="1">
      <alignment horizontal="center" vertical="center" wrapText="1"/>
      <protection locked="0"/>
    </xf>
    <xf numFmtId="183" fontId="78" fillId="0" borderId="10" xfId="35" applyNumberFormat="1" applyFont="1" applyFill="1" applyBorder="1" applyAlignment="1">
      <alignment horizontal="center" vertical="center" wrapText="1"/>
    </xf>
    <xf numFmtId="0" fontId="3" fillId="0" borderId="0" xfId="0" applyFont="1" applyAlignment="1">
      <alignment horizontal="left" vertical="center"/>
    </xf>
    <xf numFmtId="0" fontId="28" fillId="0" borderId="10" xfId="0" applyNumberFormat="1" applyFont="1" applyFill="1" applyBorder="1" applyAlignment="1">
      <alignment horizontal="center" vertical="center"/>
    </xf>
    <xf numFmtId="0" fontId="28" fillId="0" borderId="0" xfId="0" applyFont="1" applyFill="1" applyAlignment="1">
      <alignment horizontal="center" vertical="center"/>
    </xf>
    <xf numFmtId="183" fontId="78" fillId="0" borderId="10" xfId="0" applyNumberFormat="1" applyFont="1" applyFill="1" applyBorder="1" applyAlignment="1" applyProtection="1">
      <alignment horizontal="center" vertical="center"/>
      <protection locked="0"/>
    </xf>
    <xf numFmtId="0" fontId="1" fillId="0" borderId="10" xfId="0" applyFont="1" applyFill="1" applyBorder="1" applyAlignment="1">
      <alignment vertical="center"/>
    </xf>
    <xf numFmtId="0" fontId="12" fillId="0" borderId="10" xfId="0" applyNumberFormat="1" applyFont="1" applyFill="1" applyBorder="1" applyAlignment="1" applyProtection="1">
      <alignment horizontal="left" vertical="center"/>
      <protection/>
    </xf>
    <xf numFmtId="0" fontId="1"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2" fillId="0" borderId="0" xfId="62" applyFont="1" applyFill="1" applyAlignment="1">
      <alignment horizontal="center" vertical="center"/>
      <protection/>
    </xf>
    <xf numFmtId="176" fontId="8" fillId="0" borderId="10" xfId="0" applyNumberFormat="1" applyFont="1" applyFill="1" applyBorder="1" applyAlignment="1">
      <alignment horizontal="center" vertical="center"/>
    </xf>
    <xf numFmtId="0" fontId="14" fillId="0" borderId="0" xfId="62" applyFont="1" applyFill="1" applyAlignment="1">
      <alignment horizontal="center" vertical="center"/>
      <protection/>
    </xf>
    <xf numFmtId="49" fontId="8" fillId="0" borderId="10" xfId="0" applyNumberFormat="1" applyFont="1" applyFill="1" applyBorder="1" applyAlignment="1">
      <alignment horizontal="center" vertical="center"/>
    </xf>
    <xf numFmtId="0" fontId="87" fillId="0" borderId="10" xfId="44" applyFont="1" applyFill="1" applyBorder="1" applyAlignment="1">
      <alignment horizontal="left" vertical="center"/>
      <protection/>
    </xf>
    <xf numFmtId="0" fontId="1" fillId="0" borderId="10" xfId="44" applyFont="1" applyFill="1" applyBorder="1" applyAlignment="1">
      <alignment horizontal="left" vertical="center"/>
      <protection/>
    </xf>
    <xf numFmtId="176" fontId="1" fillId="0" borderId="10" xfId="0" applyNumberFormat="1" applyFont="1" applyFill="1" applyBorder="1" applyAlignment="1">
      <alignment horizontal="center" vertical="center"/>
    </xf>
    <xf numFmtId="0" fontId="72" fillId="0" borderId="10" xfId="44" applyFont="1" applyFill="1" applyBorder="1" applyAlignment="1">
      <alignment horizontal="left" vertical="center"/>
      <protection/>
    </xf>
    <xf numFmtId="0" fontId="8" fillId="0" borderId="10" xfId="44" applyFont="1" applyFill="1" applyBorder="1" applyAlignment="1">
      <alignment horizontal="left" vertical="center"/>
      <protection/>
    </xf>
    <xf numFmtId="0" fontId="1" fillId="0" borderId="10" xfId="44" applyFont="1" applyFill="1" applyBorder="1" applyAlignment="1">
      <alignment horizontal="left" vertical="center" wrapText="1"/>
      <protection/>
    </xf>
    <xf numFmtId="0" fontId="8" fillId="0" borderId="10" xfId="44" applyFont="1" applyFill="1" applyBorder="1" applyAlignment="1">
      <alignment horizontal="left" vertical="center" wrapText="1"/>
      <protection/>
    </xf>
    <xf numFmtId="0" fontId="1" fillId="0" borderId="0" xfId="73" applyFont="1" applyFill="1" applyBorder="1" applyAlignment="1">
      <alignment horizontal="left" vertical="center"/>
      <protection/>
    </xf>
    <xf numFmtId="0" fontId="1" fillId="0" borderId="0" xfId="77" applyFont="1" applyFill="1" applyBorder="1" applyAlignment="1" applyProtection="1">
      <alignment vertical="center" wrapText="1"/>
      <protection locked="0"/>
    </xf>
    <xf numFmtId="176" fontId="1" fillId="0" borderId="0" xfId="77" applyNumberFormat="1" applyFont="1" applyFill="1" applyBorder="1" applyAlignment="1" applyProtection="1">
      <alignment vertical="center" wrapText="1"/>
      <protection locked="0"/>
    </xf>
    <xf numFmtId="0" fontId="3" fillId="0" borderId="0" xfId="0" applyFont="1" applyFill="1" applyBorder="1" applyAlignment="1">
      <alignment/>
    </xf>
    <xf numFmtId="0" fontId="0" fillId="0" borderId="0" xfId="0" applyFont="1" applyFill="1" applyAlignment="1">
      <alignment/>
    </xf>
    <xf numFmtId="0" fontId="3" fillId="0" borderId="0" xfId="57" applyFill="1">
      <alignment/>
      <protection/>
    </xf>
    <xf numFmtId="0" fontId="3" fillId="0" borderId="0" xfId="45" applyFill="1">
      <alignment/>
      <protection/>
    </xf>
    <xf numFmtId="0" fontId="14" fillId="0" borderId="10" xfId="57" applyFont="1" applyFill="1" applyBorder="1" applyAlignment="1">
      <alignment horizontal="center" vertical="center"/>
      <protection/>
    </xf>
    <xf numFmtId="0" fontId="14" fillId="0" borderId="10" xfId="57" applyFont="1" applyFill="1" applyBorder="1" applyAlignment="1">
      <alignment vertical="center"/>
      <protection/>
    </xf>
    <xf numFmtId="1" fontId="14" fillId="0" borderId="10" xfId="57" applyNumberFormat="1" applyFont="1" applyFill="1" applyBorder="1" applyAlignment="1">
      <alignment vertical="center"/>
      <protection/>
    </xf>
    <xf numFmtId="0" fontId="3" fillId="0" borderId="10" xfId="57" applyFill="1" applyBorder="1" applyAlignment="1">
      <alignment horizontal="left" vertical="center" indent="2"/>
      <protection/>
    </xf>
    <xf numFmtId="1" fontId="3" fillId="0" borderId="10" xfId="57" applyNumberFormat="1" applyFill="1" applyBorder="1" applyAlignment="1">
      <alignment vertical="center"/>
      <protection/>
    </xf>
    <xf numFmtId="1" fontId="89" fillId="0" borderId="10" xfId="57" applyNumberFormat="1" applyFont="1" applyFill="1" applyBorder="1" applyAlignment="1">
      <alignment vertical="center"/>
      <protection/>
    </xf>
    <xf numFmtId="1" fontId="90" fillId="0" borderId="10" xfId="57" applyNumberFormat="1" applyFont="1" applyFill="1" applyBorder="1" applyAlignment="1">
      <alignment vertical="center"/>
      <protection/>
    </xf>
    <xf numFmtId="0" fontId="3" fillId="0" borderId="10" xfId="0" applyFont="1" applyFill="1" applyBorder="1" applyAlignment="1" applyProtection="1">
      <alignment horizontal="left" vertical="center" wrapText="1"/>
      <protection locked="0"/>
    </xf>
    <xf numFmtId="1" fontId="3" fillId="0" borderId="10" xfId="15" applyNumberFormat="1" applyFont="1" applyFill="1" applyBorder="1" applyAlignment="1">
      <alignment horizontal="center" vertical="center" wrapText="1"/>
      <protection/>
    </xf>
    <xf numFmtId="0" fontId="5" fillId="0" borderId="0" xfId="15" applyFont="1" applyFill="1" applyAlignment="1">
      <alignment horizontal="left" vertical="center" wrapText="1"/>
      <protection/>
    </xf>
    <xf numFmtId="0" fontId="3" fillId="0" borderId="10" xfId="0" applyFont="1" applyFill="1" applyBorder="1" applyAlignment="1" applyProtection="1">
      <alignment vertical="center" wrapText="1"/>
      <protection locked="0"/>
    </xf>
    <xf numFmtId="1" fontId="3" fillId="0" borderId="10" xfId="0" applyNumberFormat="1" applyFont="1" applyFill="1" applyBorder="1" applyAlignment="1" applyProtection="1">
      <alignment vertical="center" shrinkToFit="1"/>
      <protection locked="0"/>
    </xf>
    <xf numFmtId="0" fontId="3" fillId="0" borderId="10" xfId="0" applyNumberFormat="1" applyFont="1" applyFill="1" applyBorder="1" applyAlignment="1" applyProtection="1">
      <alignment horizontal="center" vertical="center"/>
      <protection locked="0"/>
    </xf>
    <xf numFmtId="1" fontId="3" fillId="0" borderId="10" xfId="0" applyNumberFormat="1" applyFont="1" applyFill="1" applyBorder="1" applyAlignment="1" applyProtection="1">
      <alignment vertical="center"/>
      <protection locked="0"/>
    </xf>
    <xf numFmtId="3" fontId="14" fillId="0" borderId="10" xfId="0" applyNumberFormat="1" applyFont="1" applyFill="1" applyBorder="1" applyAlignment="1" applyProtection="1">
      <alignment horizontal="center" vertical="center" shrinkToFit="1"/>
      <protection locked="0"/>
    </xf>
    <xf numFmtId="0" fontId="14" fillId="0" borderId="10" xfId="0" applyNumberFormat="1" applyFont="1" applyFill="1" applyBorder="1" applyAlignment="1" applyProtection="1">
      <alignment horizontal="left" vertical="center"/>
      <protection locked="0"/>
    </xf>
    <xf numFmtId="0" fontId="12"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14" fillId="0" borderId="10" xfId="0" applyNumberFormat="1" applyFont="1" applyFill="1" applyBorder="1" applyAlignment="1" applyProtection="1">
      <alignment horizontal="left" vertical="center" wrapText="1" shrinkToFit="1"/>
      <protection locked="0"/>
    </xf>
    <xf numFmtId="180" fontId="14" fillId="0" borderId="10" xfId="15" applyNumberFormat="1" applyFont="1" applyFill="1" applyBorder="1" applyAlignment="1">
      <alignment horizontal="center" vertical="center" wrapText="1"/>
      <protection/>
    </xf>
    <xf numFmtId="0" fontId="3" fillId="0" borderId="10" xfId="0" applyNumberFormat="1" applyFont="1" applyFill="1" applyBorder="1" applyAlignment="1" applyProtection="1">
      <alignment horizontal="left" vertical="center" wrapText="1" shrinkToFit="1"/>
      <protection locked="0"/>
    </xf>
    <xf numFmtId="180" fontId="3" fillId="0" borderId="10" xfId="15" applyNumberFormat="1" applyFont="1" applyFill="1" applyBorder="1" applyAlignment="1">
      <alignment horizontal="center" vertical="center" wrapText="1"/>
      <protection/>
    </xf>
    <xf numFmtId="0" fontId="3" fillId="0" borderId="10" xfId="0" applyNumberFormat="1" applyFont="1" applyFill="1" applyBorder="1" applyAlignment="1" applyProtection="1">
      <alignment horizontal="center" vertical="center" wrapText="1" shrinkToFit="1"/>
      <protection locked="0"/>
    </xf>
    <xf numFmtId="0" fontId="14" fillId="0" borderId="10" xfId="0" applyNumberFormat="1" applyFont="1" applyFill="1" applyBorder="1" applyAlignment="1" applyProtection="1">
      <alignment horizontal="center" vertical="center" wrapText="1" shrinkToFit="1"/>
      <protection locked="0"/>
    </xf>
    <xf numFmtId="0" fontId="14" fillId="0" borderId="10" xfId="65" applyFont="1" applyFill="1" applyBorder="1" applyAlignment="1" applyProtection="1">
      <alignment horizontal="left" vertical="center"/>
      <protection locked="0"/>
    </xf>
    <xf numFmtId="176" fontId="14"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xf>
    <xf numFmtId="176" fontId="14" fillId="0" borderId="10" xfId="65" applyNumberFormat="1" applyFont="1" applyFill="1" applyBorder="1" applyAlignment="1" applyProtection="1">
      <alignment horizontal="center" vertical="center"/>
      <protection/>
    </xf>
    <xf numFmtId="176" fontId="3" fillId="0" borderId="0" xfId="65" applyNumberFormat="1" applyFill="1" applyBorder="1" applyAlignment="1" applyProtection="1">
      <alignment vertical="center"/>
      <protection locked="0"/>
    </xf>
    <xf numFmtId="0" fontId="14" fillId="0" borderId="10" xfId="65" applyNumberFormat="1" applyFont="1" applyFill="1" applyBorder="1" applyAlignment="1" applyProtection="1">
      <alignment horizontal="left" vertical="center"/>
      <protection locked="0"/>
    </xf>
    <xf numFmtId="176" fontId="3" fillId="0" borderId="10" xfId="65" applyNumberFormat="1" applyFont="1" applyFill="1" applyBorder="1" applyAlignment="1" applyProtection="1">
      <alignment horizontal="center" vertical="center"/>
      <protection locked="0"/>
    </xf>
    <xf numFmtId="1" fontId="3" fillId="0" borderId="10" xfId="0" applyNumberFormat="1" applyFont="1" applyFill="1" applyBorder="1" applyAlignment="1" applyProtection="1">
      <alignment horizontal="left" vertical="center"/>
      <protection locked="0"/>
    </xf>
    <xf numFmtId="0" fontId="3" fillId="0" borderId="0" xfId="65" applyFont="1" applyFill="1" applyBorder="1" applyAlignment="1" applyProtection="1">
      <alignment vertical="center"/>
      <protection locked="0"/>
    </xf>
    <xf numFmtId="0" fontId="3" fillId="0" borderId="10" xfId="65" applyNumberFormat="1" applyFont="1" applyFill="1" applyBorder="1" applyAlignment="1" applyProtection="1">
      <alignment horizontal="center" vertical="center"/>
      <protection/>
    </xf>
    <xf numFmtId="0" fontId="14" fillId="0" borderId="10" xfId="73" applyFont="1" applyFill="1" applyBorder="1" applyAlignment="1">
      <alignment horizontal="center" vertical="center" wrapText="1"/>
      <protection/>
    </xf>
    <xf numFmtId="176" fontId="14" fillId="0" borderId="10" xfId="97" applyNumberFormat="1" applyFont="1" applyFill="1" applyBorder="1" applyAlignment="1">
      <alignment horizontal="center" vertical="center" wrapText="1"/>
    </xf>
    <xf numFmtId="0" fontId="12" fillId="0" borderId="0" xfId="74" applyFont="1" applyFill="1" applyBorder="1" applyAlignment="1">
      <alignment horizontal="center" vertical="center"/>
      <protection/>
    </xf>
    <xf numFmtId="0" fontId="14" fillId="0" borderId="10" xfId="78" applyFont="1" applyFill="1" applyBorder="1" applyAlignment="1">
      <alignment vertical="center" wrapText="1"/>
      <protection/>
    </xf>
    <xf numFmtId="0" fontId="3" fillId="0" borderId="10" xfId="78" applyFont="1" applyFill="1" applyBorder="1" applyAlignment="1">
      <alignment vertical="center" wrapText="1"/>
      <protection/>
    </xf>
    <xf numFmtId="181" fontId="3" fillId="0" borderId="10" xfId="78" applyNumberFormat="1" applyFont="1" applyFill="1" applyBorder="1" applyAlignment="1">
      <alignment horizontal="center" vertical="center" wrapText="1"/>
      <protection/>
    </xf>
    <xf numFmtId="0" fontId="14" fillId="0" borderId="10" xfId="78" applyFont="1" applyFill="1" applyBorder="1" applyAlignment="1">
      <alignment horizontal="center" vertical="center" wrapText="1"/>
      <protection/>
    </xf>
    <xf numFmtId="0" fontId="73" fillId="0" borderId="10" xfId="42" applyFont="1" applyFill="1" applyBorder="1" applyAlignment="1">
      <alignment vertical="center" wrapText="1"/>
      <protection/>
    </xf>
    <xf numFmtId="0" fontId="3" fillId="0" borderId="0" xfId="0" applyFont="1" applyAlignment="1">
      <alignment horizontal="center" vertical="center"/>
    </xf>
    <xf numFmtId="0" fontId="38" fillId="0" borderId="0" xfId="0" applyFont="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vertical="center"/>
    </xf>
    <xf numFmtId="0" fontId="35" fillId="0" borderId="0" xfId="0" applyFont="1" applyAlignment="1">
      <alignment horizontal="center" vertical="center"/>
    </xf>
    <xf numFmtId="0" fontId="37" fillId="0" borderId="0" xfId="0" applyFont="1" applyAlignment="1">
      <alignment horizontal="left" vertical="center"/>
    </xf>
    <xf numFmtId="0" fontId="34" fillId="0" borderId="0" xfId="0" applyFont="1" applyAlignment="1">
      <alignment horizontal="center" vertical="center"/>
    </xf>
    <xf numFmtId="3" fontId="15" fillId="0" borderId="0" xfId="0" applyNumberFormat="1" applyFont="1" applyFill="1" applyAlignment="1">
      <alignment horizontal="center" vertical="center" wrapText="1"/>
    </xf>
    <xf numFmtId="0" fontId="1" fillId="0" borderId="0" xfId="0" applyFont="1" applyFill="1" applyAlignment="1">
      <alignment horizontal="right" vertical="center" wrapText="1"/>
    </xf>
    <xf numFmtId="0" fontId="1" fillId="0" borderId="12" xfId="0" applyFont="1" applyFill="1" applyBorder="1" applyAlignment="1">
      <alignment horizontal="right" vertical="center" wrapText="1"/>
    </xf>
    <xf numFmtId="0" fontId="33" fillId="0" borderId="12" xfId="0" applyFont="1" applyFill="1" applyBorder="1" applyAlignment="1">
      <alignment horizontal="right" vertical="center" wrapText="1"/>
    </xf>
    <xf numFmtId="3" fontId="15" fillId="0" borderId="0" xfId="0" applyNumberFormat="1" applyFont="1" applyFill="1" applyBorder="1" applyAlignment="1" applyProtection="1">
      <alignment horizontal="center" vertical="center" wrapText="1"/>
      <protection locked="0"/>
    </xf>
    <xf numFmtId="0" fontId="14" fillId="0" borderId="12" xfId="15" applyFont="1" applyFill="1" applyBorder="1" applyAlignment="1">
      <alignment horizontal="right" vertical="center" wrapText="1"/>
      <protection/>
    </xf>
    <xf numFmtId="0" fontId="30" fillId="0" borderId="12" xfId="0" applyFont="1" applyFill="1" applyBorder="1" applyAlignment="1">
      <alignment horizontal="right" vertical="center" wrapText="1"/>
    </xf>
    <xf numFmtId="0" fontId="15" fillId="0" borderId="0" xfId="60" applyFont="1" applyFill="1" applyBorder="1" applyAlignment="1">
      <alignment horizontal="center" vertical="center" wrapText="1"/>
      <protection/>
    </xf>
    <xf numFmtId="0" fontId="31" fillId="0" borderId="0" xfId="0" applyFont="1" applyFill="1" applyBorder="1" applyAlignment="1">
      <alignment horizontal="center" vertical="center" wrapText="1"/>
    </xf>
    <xf numFmtId="0" fontId="31" fillId="0" borderId="0" xfId="0" applyNumberFormat="1" applyFont="1" applyFill="1" applyBorder="1" applyAlignment="1">
      <alignment horizontal="center" vertical="center" wrapText="1"/>
    </xf>
    <xf numFmtId="0" fontId="12" fillId="0" borderId="14" xfId="0" applyNumberFormat="1" applyFont="1" applyFill="1" applyBorder="1" applyAlignment="1" applyProtection="1">
      <alignment horizontal="center" vertical="center"/>
      <protection/>
    </xf>
    <xf numFmtId="0" fontId="12" fillId="0" borderId="15" xfId="0" applyNumberFormat="1" applyFont="1" applyFill="1" applyBorder="1" applyAlignment="1" applyProtection="1">
      <alignment horizontal="center" vertical="center"/>
      <protection/>
    </xf>
    <xf numFmtId="0" fontId="27" fillId="0" borderId="0" xfId="66" applyFont="1" applyFill="1" applyBorder="1" applyAlignment="1" applyProtection="1">
      <alignment horizontal="center" vertical="center" wrapText="1"/>
      <protection locked="0"/>
    </xf>
    <xf numFmtId="0" fontId="1" fillId="0" borderId="12" xfId="47" applyFont="1" applyFill="1" applyBorder="1" applyAlignment="1">
      <alignment horizontal="right" vertical="center" wrapText="1"/>
      <protection/>
    </xf>
    <xf numFmtId="0" fontId="8" fillId="0" borderId="14" xfId="81" applyNumberFormat="1" applyFont="1" applyFill="1" applyBorder="1" applyAlignment="1" applyProtection="1">
      <alignment horizontal="center" vertical="center" wrapText="1"/>
      <protection locked="0"/>
    </xf>
    <xf numFmtId="0" fontId="8" fillId="0" borderId="15" xfId="81" applyNumberFormat="1" applyFont="1" applyFill="1" applyBorder="1" applyAlignment="1" applyProtection="1">
      <alignment horizontal="center" vertical="center" wrapText="1"/>
      <protection locked="0"/>
    </xf>
    <xf numFmtId="49" fontId="78" fillId="0" borderId="10" xfId="0" applyNumberFormat="1" applyFont="1" applyFill="1" applyBorder="1" applyAlignment="1">
      <alignment horizontal="left" vertical="center" wrapText="1"/>
    </xf>
    <xf numFmtId="49" fontId="78" fillId="0" borderId="10" xfId="0" applyNumberFormat="1" applyFont="1" applyFill="1" applyBorder="1" applyAlignment="1">
      <alignment horizontal="left" vertical="center"/>
    </xf>
    <xf numFmtId="0" fontId="1" fillId="0" borderId="0" xfId="72" applyFont="1" applyFill="1" applyBorder="1" applyAlignment="1">
      <alignment horizontal="left" vertical="center"/>
      <protection/>
    </xf>
    <xf numFmtId="0" fontId="4" fillId="0" borderId="0" xfId="73" applyFont="1" applyFill="1" applyBorder="1" applyAlignment="1">
      <alignment horizontal="center" vertical="center" wrapText="1" shrinkToFit="1"/>
      <protection/>
    </xf>
    <xf numFmtId="176" fontId="4" fillId="0" borderId="0" xfId="73" applyNumberFormat="1" applyFont="1" applyFill="1" applyBorder="1" applyAlignment="1">
      <alignment horizontal="center" vertical="center" wrapText="1" shrinkToFit="1"/>
      <protection/>
    </xf>
    <xf numFmtId="0" fontId="22" fillId="0" borderId="10" xfId="44" applyFont="1" applyFill="1" applyBorder="1" applyAlignment="1">
      <alignment horizontal="center" vertical="center" wrapText="1"/>
      <protection/>
    </xf>
    <xf numFmtId="0" fontId="77" fillId="0" borderId="10" xfId="44" applyFont="1" applyFill="1" applyBorder="1" applyAlignment="1">
      <alignment horizontal="center" vertical="center"/>
      <protection/>
    </xf>
    <xf numFmtId="0" fontId="77" fillId="0" borderId="10" xfId="44" applyFont="1" applyFill="1" applyBorder="1" applyAlignment="1">
      <alignment horizontal="left" vertical="center"/>
      <protection/>
    </xf>
    <xf numFmtId="49" fontId="14" fillId="0" borderId="10" xfId="0" applyNumberFormat="1" applyFont="1" applyFill="1" applyBorder="1" applyAlignment="1">
      <alignment horizontal="left" vertical="center"/>
    </xf>
    <xf numFmtId="49" fontId="23" fillId="0" borderId="10" xfId="0" applyNumberFormat="1" applyFont="1" applyFill="1" applyBorder="1" applyAlignment="1">
      <alignment horizontal="left" vertical="center"/>
    </xf>
    <xf numFmtId="49" fontId="24" fillId="0" borderId="10"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0" fontId="3" fillId="0" borderId="10" xfId="0" applyFont="1" applyFill="1" applyBorder="1" applyAlignment="1">
      <alignment horizontal="left" vertical="center" indent="3"/>
    </xf>
    <xf numFmtId="49" fontId="78" fillId="0" borderId="10" xfId="0" applyNumberFormat="1" applyFont="1" applyFill="1" applyBorder="1" applyAlignment="1">
      <alignment horizontal="left" vertical="center" indent="3"/>
    </xf>
    <xf numFmtId="0" fontId="17" fillId="0" borderId="0" xfId="72" applyFont="1" applyFill="1" applyBorder="1" applyAlignment="1">
      <alignment horizontal="center" vertical="center" shrinkToFit="1"/>
      <protection/>
    </xf>
    <xf numFmtId="176" fontId="17" fillId="0" borderId="0" xfId="72" applyNumberFormat="1" applyFont="1" applyFill="1" applyBorder="1" applyAlignment="1">
      <alignment horizontal="center" vertical="center" shrinkToFit="1"/>
      <protection/>
    </xf>
    <xf numFmtId="0" fontId="3" fillId="0" borderId="0" xfId="0" applyFont="1" applyFill="1" applyAlignment="1">
      <alignment horizontal="left" vertical="top" wrapText="1"/>
    </xf>
    <xf numFmtId="0" fontId="4" fillId="0" borderId="0" xfId="57" applyFont="1" applyFill="1" applyAlignment="1">
      <alignment horizontal="center"/>
      <protection/>
    </xf>
    <xf numFmtId="0" fontId="3" fillId="0" borderId="12" xfId="57" applyFill="1" applyBorder="1" applyAlignment="1">
      <alignment horizontal="center"/>
      <protection/>
    </xf>
    <xf numFmtId="0" fontId="63" fillId="0" borderId="16" xfId="0" applyFont="1" applyFill="1" applyBorder="1" applyAlignment="1">
      <alignment horizontal="center" vertical="center"/>
    </xf>
    <xf numFmtId="0" fontId="15" fillId="0" borderId="0" xfId="65" applyFont="1" applyFill="1" applyBorder="1" applyAlignment="1" applyProtection="1">
      <alignment horizontal="center" vertical="center"/>
      <protection locked="0"/>
    </xf>
    <xf numFmtId="0" fontId="3" fillId="0" borderId="12" xfId="65" applyFont="1" applyFill="1" applyBorder="1" applyAlignment="1" applyProtection="1">
      <alignment horizontal="right" vertical="center"/>
      <protection locked="0"/>
    </xf>
    <xf numFmtId="0" fontId="5" fillId="0" borderId="0" xfId="0" applyFont="1" applyFill="1" applyBorder="1" applyAlignment="1" applyProtection="1">
      <alignment horizontal="left" vertical="center" wrapText="1"/>
      <protection locked="0"/>
    </xf>
    <xf numFmtId="0" fontId="1" fillId="0" borderId="12" xfId="65" applyNumberFormat="1" applyFont="1" applyFill="1" applyBorder="1" applyAlignment="1" applyProtection="1">
      <alignment horizontal="right" vertical="center"/>
      <protection locked="0"/>
    </xf>
    <xf numFmtId="0" fontId="5" fillId="0" borderId="16" xfId="0" applyFont="1" applyFill="1" applyBorder="1" applyAlignment="1" applyProtection="1">
      <alignment horizontal="left" vertical="center" wrapText="1"/>
      <protection locked="0"/>
    </xf>
    <xf numFmtId="3" fontId="15" fillId="0" borderId="0" xfId="0" applyNumberFormat="1" applyFont="1" applyFill="1" applyBorder="1" applyAlignment="1" applyProtection="1">
      <alignment horizontal="center" vertical="center"/>
      <protection locked="0"/>
    </xf>
    <xf numFmtId="0" fontId="4" fillId="0" borderId="0" xfId="48" applyFont="1" applyFill="1" applyAlignment="1">
      <alignment horizontal="center" vertical="center" wrapText="1"/>
      <protection/>
    </xf>
    <xf numFmtId="0" fontId="68" fillId="0" borderId="16" xfId="0" applyFont="1" applyBorder="1" applyAlignment="1">
      <alignment horizontal="left" vertical="top" wrapText="1"/>
    </xf>
    <xf numFmtId="0" fontId="68" fillId="0" borderId="0" xfId="0" applyFont="1" applyBorder="1" applyAlignment="1">
      <alignment horizontal="left" vertical="top" wrapText="1"/>
    </xf>
    <xf numFmtId="0" fontId="4" fillId="0" borderId="0" xfId="48" applyFont="1" applyFill="1" applyAlignment="1">
      <alignment horizontal="center" vertical="center"/>
      <protection/>
    </xf>
    <xf numFmtId="3" fontId="15" fillId="0" borderId="0" xfId="74" applyNumberFormat="1" applyFont="1" applyFill="1" applyBorder="1" applyAlignment="1" applyProtection="1">
      <alignment horizontal="center" vertical="center" wrapText="1"/>
      <protection locked="0"/>
    </xf>
    <xf numFmtId="0" fontId="15" fillId="0" borderId="0" xfId="0" applyNumberFormat="1" applyFont="1" applyFill="1" applyAlignment="1" applyProtection="1">
      <alignment horizontal="center" vertical="center"/>
      <protection locked="0"/>
    </xf>
    <xf numFmtId="0" fontId="3" fillId="0" borderId="0" xfId="0" applyFont="1" applyFill="1" applyAlignment="1" applyProtection="1">
      <alignment horizontal="right" vertical="center"/>
      <protection locked="0"/>
    </xf>
    <xf numFmtId="0" fontId="4" fillId="0" borderId="0" xfId="73" applyFont="1" applyFill="1" applyBorder="1" applyAlignment="1">
      <alignment horizontal="center" vertical="center" shrinkToFit="1"/>
      <protection/>
    </xf>
    <xf numFmtId="176" fontId="11" fillId="0" borderId="10" xfId="73" applyNumberFormat="1" applyFont="1" applyFill="1" applyBorder="1" applyAlignment="1">
      <alignment horizontal="left" vertical="center"/>
      <protection/>
    </xf>
    <xf numFmtId="0" fontId="18" fillId="0" borderId="10" xfId="50" applyFont="1" applyFill="1" applyBorder="1" applyAlignment="1">
      <alignment horizontal="center" vertical="center" wrapText="1"/>
      <protection/>
    </xf>
    <xf numFmtId="0" fontId="6" fillId="0" borderId="10" xfId="68" applyNumberFormat="1" applyFont="1" applyFill="1" applyBorder="1" applyAlignment="1" applyProtection="1">
      <alignment horizontal="center" vertical="center" wrapText="1" shrinkToFit="1"/>
      <protection locked="0"/>
    </xf>
    <xf numFmtId="0" fontId="1" fillId="0" borderId="0" xfId="0" applyFont="1" applyFill="1" applyAlignment="1" applyProtection="1">
      <alignment horizontal="right" vertical="center"/>
      <protection locked="0"/>
    </xf>
    <xf numFmtId="3" fontId="15" fillId="0" borderId="0" xfId="82" applyNumberFormat="1" applyFont="1" applyFill="1" applyBorder="1" applyAlignment="1" applyProtection="1">
      <alignment horizontal="center" vertical="center" wrapText="1"/>
      <protection locked="0"/>
    </xf>
    <xf numFmtId="0" fontId="4" fillId="0" borderId="0" xfId="67" applyFont="1" applyFill="1" applyBorder="1" applyAlignment="1" applyProtection="1">
      <alignment horizontal="center" vertical="center" shrinkToFit="1"/>
      <protection locked="0"/>
    </xf>
    <xf numFmtId="3" fontId="13" fillId="0" borderId="0" xfId="82" applyNumberFormat="1" applyFont="1" applyFill="1" applyBorder="1" applyAlignment="1" applyProtection="1">
      <alignment horizontal="center" vertical="center" wrapText="1"/>
      <protection locked="0"/>
    </xf>
    <xf numFmtId="0" fontId="4" fillId="0" borderId="0" xfId="80" applyNumberFormat="1" applyFont="1" applyFill="1" applyBorder="1" applyAlignment="1">
      <alignment horizontal="center" vertical="center" wrapText="1"/>
      <protection/>
    </xf>
    <xf numFmtId="0" fontId="1" fillId="0" borderId="0" xfId="42" applyFont="1" applyFill="1" applyBorder="1" applyAlignment="1">
      <alignment horizontal="left" vertical="center" wrapText="1"/>
      <protection/>
    </xf>
    <xf numFmtId="0" fontId="3" fillId="0" borderId="0" xfId="0" applyFont="1" applyFill="1" applyAlignment="1">
      <alignment horizontal="left" wrapText="1"/>
    </xf>
    <xf numFmtId="178" fontId="6" fillId="0" borderId="14" xfId="42" applyNumberFormat="1" applyFont="1" applyFill="1" applyBorder="1" applyAlignment="1">
      <alignment horizontal="center" vertical="center" wrapText="1"/>
      <protection/>
    </xf>
    <xf numFmtId="178" fontId="6" fillId="0" borderId="17" xfId="42" applyNumberFormat="1" applyFont="1" applyFill="1" applyBorder="1" applyAlignment="1">
      <alignment horizontal="center" vertical="center" wrapText="1"/>
      <protection/>
    </xf>
    <xf numFmtId="178" fontId="6" fillId="0" borderId="15" xfId="42" applyNumberFormat="1" applyFont="1" applyFill="1" applyBorder="1" applyAlignment="1">
      <alignment horizontal="center" vertical="center" wrapText="1"/>
      <protection/>
    </xf>
    <xf numFmtId="178" fontId="6" fillId="0" borderId="10" xfId="42" applyNumberFormat="1" applyFont="1" applyFill="1" applyBorder="1" applyAlignment="1">
      <alignment horizontal="center" vertical="center" wrapText="1"/>
      <protection/>
    </xf>
    <xf numFmtId="0" fontId="6" fillId="0" borderId="10" xfId="42" applyFont="1" applyFill="1" applyBorder="1" applyAlignment="1">
      <alignment horizontal="center" vertical="center" wrapText="1"/>
      <protection/>
    </xf>
    <xf numFmtId="0" fontId="4" fillId="0" borderId="0" xfId="80" applyNumberFormat="1" applyFont="1" applyFill="1" applyAlignment="1">
      <alignment horizontal="center" vertical="center"/>
      <protection/>
    </xf>
    <xf numFmtId="0" fontId="7" fillId="0" borderId="18" xfId="42" applyFont="1" applyFill="1" applyBorder="1" applyAlignment="1">
      <alignment horizontal="center" vertical="center"/>
      <protection/>
    </xf>
    <xf numFmtId="0" fontId="7" fillId="0" borderId="10" xfId="42" applyFont="1" applyFill="1" applyBorder="1" applyAlignment="1">
      <alignment horizontal="center" vertical="center"/>
      <protection/>
    </xf>
    <xf numFmtId="0" fontId="7" fillId="0" borderId="10" xfId="0" applyFont="1" applyBorder="1" applyAlignment="1">
      <alignment horizontal="center" vertical="center"/>
    </xf>
    <xf numFmtId="58"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4" fillId="0" borderId="0" xfId="80" applyNumberFormat="1" applyFont="1" applyFill="1" applyBorder="1" applyAlignment="1">
      <alignment horizontal="center" vertical="center"/>
      <protection/>
    </xf>
    <xf numFmtId="0" fontId="4" fillId="0" borderId="0" xfId="51" applyFont="1" applyFill="1" applyBorder="1" applyAlignment="1">
      <alignment horizontal="center" vertical="center" wrapText="1"/>
      <protection/>
    </xf>
    <xf numFmtId="0" fontId="1" fillId="0" borderId="0" xfId="42" applyFont="1" applyFill="1" applyBorder="1" applyAlignment="1">
      <alignment vertical="center" wrapText="1"/>
      <protection/>
    </xf>
    <xf numFmtId="0" fontId="1" fillId="0" borderId="0" xfId="42" applyFont="1" applyFill="1" applyBorder="1" applyAlignment="1">
      <alignment vertical="center" wrapText="1"/>
      <protection/>
    </xf>
    <xf numFmtId="0" fontId="3" fillId="0" borderId="0" xfId="0" applyFont="1" applyFill="1" applyAlignment="1">
      <alignment horizontal="left" vertical="top" wrapText="1"/>
    </xf>
  </cellXfs>
  <cellStyles count="96">
    <cellStyle name="Normal" xfId="0"/>
    <cellStyle name="_ET_STYLE_NoName_00_" xfId="15"/>
    <cellStyle name="20% - 着色 1" xfId="16"/>
    <cellStyle name="20% - 着色 2" xfId="17"/>
    <cellStyle name="20% - 着色 3" xfId="18"/>
    <cellStyle name="20% - 着色 4" xfId="19"/>
    <cellStyle name="20% - 着色 5" xfId="20"/>
    <cellStyle name="20% - 着色 6" xfId="21"/>
    <cellStyle name="40% - 着色 1" xfId="22"/>
    <cellStyle name="40% - 着色 2" xfId="23"/>
    <cellStyle name="40% - 着色 3" xfId="24"/>
    <cellStyle name="40% - 着色 4" xfId="25"/>
    <cellStyle name="40% - 着色 5" xfId="26"/>
    <cellStyle name="40% - 着色 6" xfId="27"/>
    <cellStyle name="60% - 着色 1" xfId="28"/>
    <cellStyle name="60% - 着色 2" xfId="29"/>
    <cellStyle name="60% - 着色 3" xfId="30"/>
    <cellStyle name="60% - 着色 4" xfId="31"/>
    <cellStyle name="60% - 着色 5" xfId="32"/>
    <cellStyle name="60% - 着色 6" xfId="33"/>
    <cellStyle name="Percent" xfId="34"/>
    <cellStyle name="百分比 2 2" xfId="35"/>
    <cellStyle name="标题" xfId="36"/>
    <cellStyle name="标题 1" xfId="37"/>
    <cellStyle name="标题 2" xfId="38"/>
    <cellStyle name="标题 3" xfId="39"/>
    <cellStyle name="标题 4" xfId="40"/>
    <cellStyle name="差" xfId="41"/>
    <cellStyle name="常规 10 2 3" xfId="42"/>
    <cellStyle name="常规 10 3" xfId="43"/>
    <cellStyle name="常规 10 3 2" xfId="44"/>
    <cellStyle name="常规 100" xfId="45"/>
    <cellStyle name="常规 104" xfId="46"/>
    <cellStyle name="常规 104 2" xfId="47"/>
    <cellStyle name="常规 104 2 2" xfId="48"/>
    <cellStyle name="常规 104 2 2 2" xfId="49"/>
    <cellStyle name="常规 104 3" xfId="50"/>
    <cellStyle name="常规 107" xfId="51"/>
    <cellStyle name="常规 107 2" xfId="52"/>
    <cellStyle name="常规 11 3 2" xfId="53"/>
    <cellStyle name="常规 112 2 2" xfId="54"/>
    <cellStyle name="常规 112 3 2" xfId="55"/>
    <cellStyle name="常规 12" xfId="56"/>
    <cellStyle name="常规 147" xfId="57"/>
    <cellStyle name="常规 2" xfId="58"/>
    <cellStyle name="常规 2 2" xfId="59"/>
    <cellStyle name="常规 3" xfId="60"/>
    <cellStyle name="常规 4" xfId="61"/>
    <cellStyle name="常规 5" xfId="62"/>
    <cellStyle name="常规 6" xfId="63"/>
    <cellStyle name="常规 6 2" xfId="64"/>
    <cellStyle name="常规_11月小本" xfId="65"/>
    <cellStyle name="常规_11月小本 2" xfId="66"/>
    <cellStyle name="常规_11月小本 2 2" xfId="67"/>
    <cellStyle name="常规_11月小本 3" xfId="68"/>
    <cellStyle name="常规_2009年初两会支出调整后（国库处）" xfId="69"/>
    <cellStyle name="常规_2009年初两会支出调整后（国库处） 2" xfId="70"/>
    <cellStyle name="常规_2011年省级财政预算表（1-7表20110327，魏守磊） 2" xfId="71"/>
    <cellStyle name="常规_2012年国有资本经营预算报表（只含山东省本级报省人代会审议2）" xfId="72"/>
    <cellStyle name="常规_2012年国有资本经营预算报表（只含山东省本级报省人代会审议2） 2" xfId="73"/>
    <cellStyle name="常规_2015年国资预算表（报预算处2）" xfId="74"/>
    <cellStyle name="常规_norma1" xfId="75"/>
    <cellStyle name="常规_表18 2" xfId="76"/>
    <cellStyle name="常规_表18 3" xfId="77"/>
    <cellStyle name="常规_表262014年山东省社会保险基金预算收支草案表（1月3日）" xfId="78"/>
    <cellStyle name="常规_表262014年山东省社会保险基金预算收支草案表（1月3日） 2" xfId="79"/>
    <cellStyle name="常规_各市及省级预算外年终数据(2008年1月1日) 2" xfId="80"/>
    <cellStyle name="常规_人代会表(0107填报） 2" xfId="81"/>
    <cellStyle name="常规_社保处（2015年社会保险基金预算）(2)" xfId="82"/>
    <cellStyle name="常规_市县组部分" xfId="83"/>
    <cellStyle name="常规_市直3-6" xfId="84"/>
    <cellStyle name="Hyperlink" xfId="85"/>
    <cellStyle name="好" xfId="86"/>
    <cellStyle name="汇总" xfId="87"/>
    <cellStyle name="Currency" xfId="88"/>
    <cellStyle name="Currency [0]" xfId="89"/>
    <cellStyle name="计算" xfId="90"/>
    <cellStyle name="检查单元格" xfId="91"/>
    <cellStyle name="解释性文本" xfId="92"/>
    <cellStyle name="警告文本" xfId="93"/>
    <cellStyle name="链接单元格" xfId="94"/>
    <cellStyle name="Comma" xfId="95"/>
    <cellStyle name="Comma [0]" xfId="96"/>
    <cellStyle name="千位分隔[0] 2 2" xfId="97"/>
    <cellStyle name="适中" xfId="98"/>
    <cellStyle name="输出" xfId="99"/>
    <cellStyle name="输入" xfId="100"/>
    <cellStyle name="样式 1" xfId="101"/>
    <cellStyle name="Followed Hyperlink" xfId="102"/>
    <cellStyle name="着色 1" xfId="103"/>
    <cellStyle name="着色 2" xfId="104"/>
    <cellStyle name="着色 3" xfId="105"/>
    <cellStyle name="着色 4" xfId="106"/>
    <cellStyle name="着色 5" xfId="107"/>
    <cellStyle name="着色 6" xfId="108"/>
    <cellStyle name="注释"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externalLink" Target="externalLinks/externalLink2.xml" /><Relationship Id="rId46" Type="http://schemas.openxmlformats.org/officeDocument/2006/relationships/externalLink" Target="externalLinks/externalLink3.xml" /><Relationship Id="rId4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044;&#31639;&#20844;&#24320;\&#25919;&#24220;&#39044;&#31639;&#20844;&#24320;&#21442;&#32771;&#27169;&#26495;\&#24066;&#30452;&#25353;&#21151;&#33021;&#31185;&#30446;&#21040;&#39033;&#32423;&#20998;&#31867;2.2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9044;&#31639;&#20844;&#24320;\&#20538;&#21153;&#22788;&#27169;&#26495;\&#24066;&#30452;&#25353;&#21151;&#33021;&#31185;&#30446;&#21040;&#39033;&#32423;&#20998;&#31867;2.21&#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9044;&#31639;&#20844;&#24320;\&#24066;&#30452;&#25353;&#21151;&#33021;&#31185;&#30446;&#21040;&#39033;&#32423;&#20998;&#31867;2.21&#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10.28125" defaultRowHeight="12.75"/>
  <cols>
    <col min="1" max="1" width="22.00390625" style="424" hidden="1" customWidth="1"/>
    <col min="2" max="2" width="7.57421875" style="425" customWidth="1"/>
    <col min="3" max="3" width="36.421875" style="426" hidden="1" customWidth="1"/>
    <col min="4" max="6" width="10.28125" style="424" hidden="1" customWidth="1"/>
    <col min="7" max="16384" width="10.28125" style="424" customWidth="1"/>
  </cols>
  <sheetData>
    <row r="1" spans="2:3" ht="15">
      <c r="B1" s="425" t="s">
        <v>0</v>
      </c>
      <c r="C1" s="426" t="s">
        <v>1</v>
      </c>
    </row>
    <row r="2" spans="2:3" ht="15">
      <c r="B2" s="425" t="s">
        <v>2</v>
      </c>
      <c r="C2" s="426" t="s">
        <v>3</v>
      </c>
    </row>
    <row r="3" spans="2:3" ht="15.75">
      <c r="B3" s="425" t="s">
        <v>2</v>
      </c>
      <c r="C3" s="427" t="s">
        <v>4</v>
      </c>
    </row>
    <row r="4" spans="2:3" ht="15">
      <c r="B4" s="425" t="s">
        <v>2</v>
      </c>
      <c r="C4" s="426" t="s">
        <v>5</v>
      </c>
    </row>
    <row r="5" spans="2:3" ht="15">
      <c r="B5" s="425" t="s">
        <v>2</v>
      </c>
      <c r="C5" s="426" t="s">
        <v>6</v>
      </c>
    </row>
    <row r="6" spans="2:3" ht="15">
      <c r="B6" s="425" t="s">
        <v>2</v>
      </c>
      <c r="C6" s="426" t="s">
        <v>7</v>
      </c>
    </row>
    <row r="7" spans="2:3" ht="15">
      <c r="B7" s="425" t="s">
        <v>2</v>
      </c>
      <c r="C7" s="426" t="s">
        <v>8</v>
      </c>
    </row>
    <row r="8" spans="2:3" ht="15">
      <c r="B8" s="425" t="s">
        <v>2</v>
      </c>
      <c r="C8" s="426" t="s">
        <v>9</v>
      </c>
    </row>
    <row r="9" spans="2:3" ht="15">
      <c r="B9" s="425" t="s">
        <v>2</v>
      </c>
      <c r="C9" s="426" t="s">
        <v>10</v>
      </c>
    </row>
    <row r="10" spans="2:3" ht="15.75">
      <c r="B10" s="425" t="s">
        <v>2</v>
      </c>
      <c r="C10" s="427" t="s">
        <v>11</v>
      </c>
    </row>
    <row r="11" spans="2:3" ht="15.75">
      <c r="B11" s="425" t="s">
        <v>2</v>
      </c>
      <c r="C11" s="427" t="s">
        <v>12</v>
      </c>
    </row>
    <row r="12" spans="2:3" ht="15.75">
      <c r="B12" s="425" t="s">
        <v>2</v>
      </c>
      <c r="C12" s="427" t="s">
        <v>13</v>
      </c>
    </row>
    <row r="13" spans="2:3" ht="15">
      <c r="B13" s="425" t="s">
        <v>14</v>
      </c>
      <c r="C13" s="426" t="s">
        <v>15</v>
      </c>
    </row>
    <row r="14" spans="2:3" ht="15.75">
      <c r="B14" s="425" t="s">
        <v>16</v>
      </c>
      <c r="C14" s="427" t="s">
        <v>10</v>
      </c>
    </row>
    <row r="15" spans="2:3" ht="15.75">
      <c r="B15" s="425" t="s">
        <v>17</v>
      </c>
      <c r="C15" s="427" t="s">
        <v>18</v>
      </c>
    </row>
    <row r="16" spans="2:3" ht="15.75">
      <c r="B16" s="425" t="s">
        <v>19</v>
      </c>
      <c r="C16" s="427" t="s">
        <v>11</v>
      </c>
    </row>
    <row r="17" spans="2:3" ht="15.75">
      <c r="B17" s="425" t="s">
        <v>20</v>
      </c>
      <c r="C17" s="427" t="s">
        <v>21</v>
      </c>
    </row>
    <row r="18" spans="2:3" ht="15.75">
      <c r="B18" s="425" t="s">
        <v>22</v>
      </c>
      <c r="C18" s="427" t="s">
        <v>23</v>
      </c>
    </row>
    <row r="19" spans="2:3" ht="15.75">
      <c r="B19" s="425" t="s">
        <v>24</v>
      </c>
      <c r="C19" s="427" t="s">
        <v>10</v>
      </c>
    </row>
    <row r="20" spans="2:3" ht="15.75">
      <c r="B20" s="425" t="s">
        <v>25</v>
      </c>
      <c r="C20" s="427" t="s">
        <v>18</v>
      </c>
    </row>
    <row r="21" spans="2:3" ht="15">
      <c r="B21" s="425" t="s">
        <v>26</v>
      </c>
      <c r="C21" s="426" t="s">
        <v>27</v>
      </c>
    </row>
    <row r="22" spans="2:3" ht="15">
      <c r="B22" s="425" t="s">
        <v>28</v>
      </c>
      <c r="C22" s="426" t="s">
        <v>29</v>
      </c>
    </row>
    <row r="23" spans="2:3" ht="15.75">
      <c r="B23" s="425" t="s">
        <v>30</v>
      </c>
      <c r="C23" s="427" t="s">
        <v>31</v>
      </c>
    </row>
    <row r="24" spans="2:3" ht="15.75">
      <c r="B24" s="425" t="s">
        <v>32</v>
      </c>
      <c r="C24" s="427" t="s">
        <v>33</v>
      </c>
    </row>
    <row r="25" spans="2:3" ht="15">
      <c r="B25" s="425" t="s">
        <v>34</v>
      </c>
      <c r="C25" s="426" t="s">
        <v>35</v>
      </c>
    </row>
    <row r="26" spans="2:3" ht="15.75">
      <c r="B26" s="425" t="s">
        <v>36</v>
      </c>
      <c r="C26" s="427" t="s">
        <v>37</v>
      </c>
    </row>
    <row r="27" spans="2:3" ht="15.75">
      <c r="B27" s="425" t="s">
        <v>38</v>
      </c>
      <c r="C27" s="427" t="s">
        <v>39</v>
      </c>
    </row>
    <row r="28" spans="2:3" ht="15.75">
      <c r="B28" s="425" t="s">
        <v>40</v>
      </c>
      <c r="C28" s="427" t="s">
        <v>41</v>
      </c>
    </row>
    <row r="29" spans="2:3" ht="15.75">
      <c r="B29" s="425" t="s">
        <v>42</v>
      </c>
      <c r="C29" s="427" t="s">
        <v>43</v>
      </c>
    </row>
    <row r="30" spans="2:3" ht="15.75">
      <c r="B30" s="425" t="s">
        <v>44</v>
      </c>
      <c r="C30" s="427" t="s">
        <v>45</v>
      </c>
    </row>
    <row r="31" spans="2:3" ht="15.75">
      <c r="B31" s="425" t="s">
        <v>46</v>
      </c>
      <c r="C31" s="427" t="s">
        <v>47</v>
      </c>
    </row>
    <row r="32" spans="2:3" ht="15.75">
      <c r="B32" s="425" t="s">
        <v>48</v>
      </c>
      <c r="C32" s="427" t="s">
        <v>49</v>
      </c>
    </row>
    <row r="33" spans="2:3" ht="15.75">
      <c r="B33" s="425" t="s">
        <v>50</v>
      </c>
      <c r="C33" s="427" t="s">
        <v>51</v>
      </c>
    </row>
    <row r="34" spans="2:3" ht="15.75">
      <c r="B34" s="425" t="s">
        <v>52</v>
      </c>
      <c r="C34" s="427" t="s">
        <v>53</v>
      </c>
    </row>
    <row r="35" spans="2:3" ht="15">
      <c r="B35" s="425" t="s">
        <v>54</v>
      </c>
      <c r="C35" s="426" t="s">
        <v>18</v>
      </c>
    </row>
    <row r="36" spans="2:3" ht="15.75">
      <c r="B36" s="425" t="s">
        <v>55</v>
      </c>
      <c r="C36" s="427" t="s">
        <v>56</v>
      </c>
    </row>
    <row r="37" spans="2:3" ht="15">
      <c r="B37" s="425" t="s">
        <v>57</v>
      </c>
      <c r="C37" s="426" t="s">
        <v>58</v>
      </c>
    </row>
    <row r="38" spans="2:3" ht="15">
      <c r="B38" s="425" t="s">
        <v>59</v>
      </c>
      <c r="C38" s="426" t="s">
        <v>60</v>
      </c>
    </row>
    <row r="39" spans="2:3" ht="15">
      <c r="B39" s="425" t="s">
        <v>61</v>
      </c>
      <c r="C39" s="426" t="s">
        <v>62</v>
      </c>
    </row>
    <row r="40" spans="2:3" ht="15">
      <c r="B40" s="425" t="s">
        <v>63</v>
      </c>
      <c r="C40" s="426" t="s">
        <v>64</v>
      </c>
    </row>
    <row r="41" spans="2:3" ht="15">
      <c r="B41" s="425" t="s">
        <v>65</v>
      </c>
      <c r="C41" s="426" t="s">
        <v>66</v>
      </c>
    </row>
    <row r="42" spans="2:3" ht="15">
      <c r="B42" s="425" t="s">
        <v>67</v>
      </c>
      <c r="C42" s="426" t="s">
        <v>68</v>
      </c>
    </row>
    <row r="43" spans="2:3" ht="15.75">
      <c r="B43" s="425" t="s">
        <v>69</v>
      </c>
      <c r="C43" s="427" t="s">
        <v>70</v>
      </c>
    </row>
    <row r="44" spans="2:3" ht="15.75">
      <c r="B44" s="425" t="s">
        <v>71</v>
      </c>
      <c r="C44" s="427" t="s">
        <v>72</v>
      </c>
    </row>
    <row r="45" spans="2:3" ht="15.75">
      <c r="B45" s="425" t="s">
        <v>73</v>
      </c>
      <c r="C45" s="427" t="s">
        <v>74</v>
      </c>
    </row>
    <row r="46" spans="2:3" ht="15">
      <c r="B46" s="425" t="s">
        <v>75</v>
      </c>
      <c r="C46" s="426" t="s">
        <v>76</v>
      </c>
    </row>
    <row r="47" spans="2:3" ht="15">
      <c r="B47" s="425" t="s">
        <v>77</v>
      </c>
      <c r="C47" s="426" t="s">
        <v>78</v>
      </c>
    </row>
    <row r="48" spans="2:3" ht="15">
      <c r="B48" s="425" t="s">
        <v>79</v>
      </c>
      <c r="C48" s="426" t="s">
        <v>80</v>
      </c>
    </row>
    <row r="49" spans="2:3" ht="15">
      <c r="B49" s="425" t="s">
        <v>81</v>
      </c>
      <c r="C49" s="426" t="s">
        <v>82</v>
      </c>
    </row>
    <row r="50" spans="2:3" ht="15">
      <c r="B50" s="425" t="s">
        <v>83</v>
      </c>
      <c r="C50" s="426" t="s">
        <v>84</v>
      </c>
    </row>
    <row r="51" spans="2:3" ht="15.75">
      <c r="B51" s="425" t="s">
        <v>85</v>
      </c>
      <c r="C51" s="427" t="s">
        <v>86</v>
      </c>
    </row>
    <row r="52" spans="2:3" ht="15.75">
      <c r="B52" s="425" t="s">
        <v>87</v>
      </c>
      <c r="C52" s="426" t="s">
        <v>88</v>
      </c>
    </row>
    <row r="53" spans="2:3" ht="15.75">
      <c r="B53" s="425" t="s">
        <v>89</v>
      </c>
      <c r="C53" s="427" t="s">
        <v>90</v>
      </c>
    </row>
    <row r="54" spans="2:3" ht="15.75">
      <c r="B54" s="425" t="s">
        <v>91</v>
      </c>
      <c r="C54" s="427" t="s">
        <v>92</v>
      </c>
    </row>
    <row r="55" spans="2:3" ht="15.75">
      <c r="B55" s="425" t="s">
        <v>93</v>
      </c>
      <c r="C55" s="427" t="s">
        <v>94</v>
      </c>
    </row>
    <row r="56" spans="2:3" ht="15.75">
      <c r="B56" s="425" t="s">
        <v>95</v>
      </c>
      <c r="C56" s="427" t="s">
        <v>96</v>
      </c>
    </row>
    <row r="57" spans="2:3" ht="15.75">
      <c r="B57" s="425" t="s">
        <v>97</v>
      </c>
      <c r="C57" s="427" t="s">
        <v>98</v>
      </c>
    </row>
    <row r="58" spans="2:3" ht="15.75">
      <c r="B58" s="425" t="s">
        <v>99</v>
      </c>
      <c r="C58" s="427" t="s">
        <v>100</v>
      </c>
    </row>
    <row r="59" spans="2:3" ht="15.75">
      <c r="B59" s="425" t="s">
        <v>101</v>
      </c>
      <c r="C59" s="427" t="s">
        <v>102</v>
      </c>
    </row>
    <row r="60" spans="2:3" ht="15.75">
      <c r="B60" s="425" t="s">
        <v>103</v>
      </c>
      <c r="C60" s="427" t="s">
        <v>104</v>
      </c>
    </row>
    <row r="61" spans="2:3" ht="15.75">
      <c r="B61" s="425" t="s">
        <v>105</v>
      </c>
      <c r="C61" s="427" t="s">
        <v>106</v>
      </c>
    </row>
    <row r="62" spans="2:3" ht="15.75">
      <c r="B62" s="425" t="s">
        <v>107</v>
      </c>
      <c r="C62" s="427" t="s">
        <v>108</v>
      </c>
    </row>
    <row r="63" spans="2:3" ht="15">
      <c r="B63" s="425" t="s">
        <v>109</v>
      </c>
      <c r="C63" s="426" t="s">
        <v>110</v>
      </c>
    </row>
    <row r="64" spans="2:3" ht="15">
      <c r="B64" s="425" t="s">
        <v>111</v>
      </c>
      <c r="C64" s="426" t="s">
        <v>112</v>
      </c>
    </row>
    <row r="65" spans="2:3" ht="15">
      <c r="B65" s="425" t="s">
        <v>113</v>
      </c>
      <c r="C65" s="426" t="s">
        <v>114</v>
      </c>
    </row>
    <row r="66" spans="2:3" ht="15">
      <c r="B66" s="425" t="s">
        <v>115</v>
      </c>
      <c r="C66" s="426" t="s">
        <v>116</v>
      </c>
    </row>
    <row r="67" spans="2:3" ht="15">
      <c r="B67" s="425" t="s">
        <v>117</v>
      </c>
      <c r="C67" s="426" t="s">
        <v>10</v>
      </c>
    </row>
    <row r="68" spans="2:3" ht="15.75">
      <c r="B68" s="425" t="s">
        <v>118</v>
      </c>
      <c r="C68" s="427" t="s">
        <v>119</v>
      </c>
    </row>
    <row r="69" spans="2:3" ht="15.75">
      <c r="B69" s="425" t="s">
        <v>120</v>
      </c>
      <c r="C69" s="427" t="s">
        <v>121</v>
      </c>
    </row>
    <row r="70" spans="2:3" ht="15.75">
      <c r="B70" s="425" t="s">
        <v>122</v>
      </c>
      <c r="C70" s="427" t="s">
        <v>123</v>
      </c>
    </row>
    <row r="71" spans="2:3" ht="15.75">
      <c r="B71" s="425" t="s">
        <v>124</v>
      </c>
      <c r="C71" s="427" t="s">
        <v>125</v>
      </c>
    </row>
    <row r="72" spans="2:3" ht="15.75">
      <c r="B72" s="425" t="s">
        <v>126</v>
      </c>
      <c r="C72" s="427" t="s">
        <v>127</v>
      </c>
    </row>
    <row r="73" spans="2:3" ht="15.75">
      <c r="B73" s="425" t="s">
        <v>128</v>
      </c>
      <c r="C73" s="427" t="s">
        <v>129</v>
      </c>
    </row>
    <row r="74" spans="2:3" ht="15">
      <c r="B74" s="425" t="s">
        <v>130</v>
      </c>
      <c r="C74" s="426" t="s">
        <v>131</v>
      </c>
    </row>
    <row r="75" spans="2:3" ht="15.75">
      <c r="B75" s="425" t="s">
        <v>132</v>
      </c>
      <c r="C75" s="427" t="s">
        <v>133</v>
      </c>
    </row>
    <row r="76" spans="2:3" ht="15.75">
      <c r="B76" s="425" t="s">
        <v>134</v>
      </c>
      <c r="C76" s="427" t="s">
        <v>135</v>
      </c>
    </row>
    <row r="77" spans="2:3" ht="15">
      <c r="B77" s="425" t="s">
        <v>136</v>
      </c>
      <c r="C77" s="426" t="s">
        <v>137</v>
      </c>
    </row>
    <row r="78" spans="2:3" ht="15.75">
      <c r="B78" s="425" t="s">
        <v>138</v>
      </c>
      <c r="C78" s="427" t="s">
        <v>98</v>
      </c>
    </row>
    <row r="79" spans="2:3" ht="15.75">
      <c r="B79" s="425" t="s">
        <v>139</v>
      </c>
      <c r="C79" s="427" t="s">
        <v>100</v>
      </c>
    </row>
    <row r="80" spans="2:3" ht="15">
      <c r="B80" s="425" t="s">
        <v>140</v>
      </c>
      <c r="C80" s="426" t="s">
        <v>141</v>
      </c>
    </row>
    <row r="81" spans="2:3" ht="15.75">
      <c r="B81" s="425" t="s">
        <v>142</v>
      </c>
      <c r="C81" s="427" t="s">
        <v>143</v>
      </c>
    </row>
    <row r="82" spans="2:3" ht="15">
      <c r="B82" s="425" t="s">
        <v>144</v>
      </c>
      <c r="C82" s="426" t="s">
        <v>145</v>
      </c>
    </row>
    <row r="83" ht="15">
      <c r="B83" s="425" t="s">
        <v>146</v>
      </c>
    </row>
    <row r="84" ht="15">
      <c r="B84" s="425" t="s">
        <v>147</v>
      </c>
    </row>
    <row r="85" ht="15">
      <c r="B85" s="425" t="s">
        <v>148</v>
      </c>
    </row>
    <row r="86" ht="15">
      <c r="B86" s="425" t="s">
        <v>149</v>
      </c>
    </row>
    <row r="87" ht="15">
      <c r="B87" s="425" t="s">
        <v>150</v>
      </c>
    </row>
    <row r="88" ht="15">
      <c r="B88" s="425" t="s">
        <v>151</v>
      </c>
    </row>
    <row r="89" ht="15">
      <c r="B89" s="425" t="s">
        <v>152</v>
      </c>
    </row>
    <row r="90" ht="15">
      <c r="B90" s="425" t="s">
        <v>153</v>
      </c>
    </row>
    <row r="91" ht="15">
      <c r="B91" s="425" t="s">
        <v>154</v>
      </c>
    </row>
    <row r="92" ht="15">
      <c r="B92" s="425" t="s">
        <v>155</v>
      </c>
    </row>
    <row r="93" ht="15">
      <c r="B93" s="425" t="s">
        <v>156</v>
      </c>
    </row>
    <row r="94" ht="15">
      <c r="B94" s="425" t="s">
        <v>157</v>
      </c>
    </row>
    <row r="95" ht="15">
      <c r="B95" s="425" t="s">
        <v>158</v>
      </c>
    </row>
    <row r="96" ht="15">
      <c r="B96" s="425" t="s">
        <v>159</v>
      </c>
    </row>
    <row r="97" ht="15">
      <c r="B97" s="425" t="s">
        <v>160</v>
      </c>
    </row>
    <row r="98" ht="15">
      <c r="B98" s="425" t="s">
        <v>161</v>
      </c>
    </row>
    <row r="99" ht="15">
      <c r="B99" s="425" t="s">
        <v>162</v>
      </c>
    </row>
    <row r="100" ht="15">
      <c r="B100" s="425" t="s">
        <v>163</v>
      </c>
    </row>
    <row r="101" ht="15">
      <c r="B101" s="425" t="s">
        <v>164</v>
      </c>
    </row>
    <row r="102" ht="15">
      <c r="B102" s="425" t="s">
        <v>165</v>
      </c>
    </row>
    <row r="103" ht="15">
      <c r="B103" s="425" t="s">
        <v>166</v>
      </c>
    </row>
    <row r="104" ht="15">
      <c r="B104" s="425" t="s">
        <v>167</v>
      </c>
    </row>
    <row r="105" ht="15">
      <c r="B105" s="425" t="s">
        <v>168</v>
      </c>
    </row>
    <row r="106" ht="15">
      <c r="B106" s="425" t="s">
        <v>169</v>
      </c>
    </row>
    <row r="107" ht="15">
      <c r="B107" s="425" t="s">
        <v>170</v>
      </c>
    </row>
    <row r="108" ht="15">
      <c r="B108" s="425" t="s">
        <v>171</v>
      </c>
    </row>
    <row r="109" ht="15">
      <c r="B109" s="425" t="s">
        <v>172</v>
      </c>
    </row>
    <row r="110" ht="15">
      <c r="B110" s="425" t="s">
        <v>173</v>
      </c>
    </row>
    <row r="111" ht="15">
      <c r="B111" s="425" t="s">
        <v>174</v>
      </c>
    </row>
    <row r="112" ht="15">
      <c r="B112" s="425" t="s">
        <v>175</v>
      </c>
    </row>
    <row r="113" ht="15">
      <c r="B113" s="425" t="s">
        <v>176</v>
      </c>
    </row>
    <row r="114" ht="15">
      <c r="B114" s="425" t="s">
        <v>177</v>
      </c>
    </row>
    <row r="115" ht="15">
      <c r="B115" s="425" t="s">
        <v>178</v>
      </c>
    </row>
    <row r="116" ht="15">
      <c r="B116" s="425" t="s">
        <v>179</v>
      </c>
    </row>
    <row r="117" ht="15">
      <c r="B117" s="425" t="s">
        <v>180</v>
      </c>
    </row>
    <row r="118" ht="15">
      <c r="B118" s="425" t="s">
        <v>181</v>
      </c>
    </row>
    <row r="119" ht="15">
      <c r="B119" s="425" t="s">
        <v>182</v>
      </c>
    </row>
    <row r="120" ht="15">
      <c r="B120" s="425" t="s">
        <v>183</v>
      </c>
    </row>
    <row r="121" ht="15">
      <c r="B121" s="425" t="s">
        <v>184</v>
      </c>
    </row>
    <row r="122" ht="15">
      <c r="B122" s="425" t="s">
        <v>185</v>
      </c>
    </row>
    <row r="123" ht="15">
      <c r="B123" s="425" t="s">
        <v>186</v>
      </c>
    </row>
    <row r="124" ht="15">
      <c r="B124" s="425" t="s">
        <v>187</v>
      </c>
    </row>
    <row r="125" ht="15">
      <c r="B125" s="425" t="s">
        <v>188</v>
      </c>
    </row>
    <row r="126" ht="15">
      <c r="B126" s="425" t="s">
        <v>189</v>
      </c>
    </row>
    <row r="127" ht="15">
      <c r="B127" s="425" t="s">
        <v>190</v>
      </c>
    </row>
    <row r="128" ht="15">
      <c r="B128" s="425" t="s">
        <v>191</v>
      </c>
    </row>
    <row r="129" ht="15">
      <c r="B129" s="425" t="s">
        <v>192</v>
      </c>
    </row>
    <row r="130" ht="15">
      <c r="B130" s="425" t="s">
        <v>193</v>
      </c>
    </row>
    <row r="131" ht="15">
      <c r="B131" s="425" t="s">
        <v>194</v>
      </c>
    </row>
    <row r="132" ht="15">
      <c r="B132" s="425" t="s">
        <v>195</v>
      </c>
    </row>
    <row r="133" ht="15">
      <c r="B133" s="425" t="s">
        <v>196</v>
      </c>
    </row>
    <row r="134" ht="15">
      <c r="B134" s="425" t="s">
        <v>197</v>
      </c>
    </row>
    <row r="135" ht="15">
      <c r="B135" s="425" t="s">
        <v>198</v>
      </c>
    </row>
    <row r="136" ht="15">
      <c r="B136" s="425" t="s">
        <v>199</v>
      </c>
    </row>
    <row r="137" ht="15">
      <c r="B137" s="425" t="s">
        <v>200</v>
      </c>
    </row>
    <row r="138" ht="15">
      <c r="B138" s="425" t="s">
        <v>201</v>
      </c>
    </row>
    <row r="139" ht="15">
      <c r="B139" s="425" t="s">
        <v>202</v>
      </c>
    </row>
    <row r="140" ht="15">
      <c r="B140" s="425" t="s">
        <v>203</v>
      </c>
    </row>
    <row r="141" ht="15">
      <c r="B141" s="425" t="s">
        <v>204</v>
      </c>
    </row>
    <row r="142" ht="15">
      <c r="B142" s="425" t="s">
        <v>205</v>
      </c>
    </row>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98"/>
  <sheetViews>
    <sheetView zoomScaleSheetLayoutView="100" workbookViewId="0" topLeftCell="A52">
      <selection activeCell="A1" sqref="A1:IV16384"/>
    </sheetView>
  </sheetViews>
  <sheetFormatPr defaultColWidth="8.8515625" defaultRowHeight="12.75"/>
  <cols>
    <col min="1" max="1" width="13.140625" style="355" customWidth="1"/>
    <col min="2" max="2" width="50.57421875" style="356" customWidth="1"/>
    <col min="3" max="3" width="24.28125" style="357" customWidth="1"/>
    <col min="4" max="244" width="9.140625" style="349" bestFit="1" customWidth="1"/>
    <col min="245" max="254" width="8.8515625" style="349" customWidth="1"/>
    <col min="255" max="16384" width="8.8515625" style="339" customWidth="1"/>
  </cols>
  <sheetData>
    <row r="1" spans="1:3" s="349" customFormat="1" ht="21" customHeight="1">
      <c r="A1" s="442" t="s">
        <v>681</v>
      </c>
      <c r="B1" s="443"/>
      <c r="C1" s="444"/>
    </row>
    <row r="2" spans="1:3" s="349" customFormat="1" ht="46.5" customHeight="1">
      <c r="A2" s="524" t="s">
        <v>1125</v>
      </c>
      <c r="B2" s="524"/>
      <c r="C2" s="524"/>
    </row>
    <row r="3" spans="1:3" s="350" customFormat="1" ht="19.5" customHeight="1">
      <c r="A3" s="525" t="s">
        <v>682</v>
      </c>
      <c r="B3" s="525"/>
      <c r="C3" s="525"/>
    </row>
    <row r="4" spans="1:3" s="445" customFormat="1" ht="27.75" customHeight="1">
      <c r="A4" s="358" t="s">
        <v>329</v>
      </c>
      <c r="B4" s="358" t="s">
        <v>330</v>
      </c>
      <c r="C4" s="358" t="s">
        <v>683</v>
      </c>
    </row>
    <row r="5" spans="1:3" s="447" customFormat="1" ht="19.5" customHeight="1">
      <c r="A5" s="526" t="s">
        <v>331</v>
      </c>
      <c r="B5" s="527"/>
      <c r="C5" s="446">
        <f>C6+C11+C22+C29+C35+C39+C42+C46+C49+C55+C57+C60+C61</f>
        <v>115325.91</v>
      </c>
    </row>
    <row r="6" spans="1:3" s="351" customFormat="1" ht="19.5" customHeight="1">
      <c r="A6" s="448" t="s">
        <v>684</v>
      </c>
      <c r="B6" s="449" t="s">
        <v>685</v>
      </c>
      <c r="C6" s="446">
        <f>SUM(C7:C10)</f>
        <v>45174</v>
      </c>
    </row>
    <row r="7" spans="1:3" s="352" customFormat="1" ht="19.5" customHeight="1">
      <c r="A7" s="359" t="s">
        <v>686</v>
      </c>
      <c r="B7" s="450" t="s">
        <v>687</v>
      </c>
      <c r="C7" s="451">
        <v>23029</v>
      </c>
    </row>
    <row r="8" spans="1:3" s="352" customFormat="1" ht="19.5" customHeight="1">
      <c r="A8" s="359" t="s">
        <v>688</v>
      </c>
      <c r="B8" s="450" t="s">
        <v>689</v>
      </c>
      <c r="C8" s="451">
        <v>14055</v>
      </c>
    </row>
    <row r="9" spans="1:3" s="352" customFormat="1" ht="19.5" customHeight="1">
      <c r="A9" s="359" t="s">
        <v>690</v>
      </c>
      <c r="B9" s="450" t="s">
        <v>691</v>
      </c>
      <c r="C9" s="451">
        <v>8090</v>
      </c>
    </row>
    <row r="10" spans="1:3" s="352" customFormat="1" ht="19.5" customHeight="1">
      <c r="A10" s="359" t="s">
        <v>692</v>
      </c>
      <c r="B10" s="452" t="s">
        <v>693</v>
      </c>
      <c r="C10" s="451"/>
    </row>
    <row r="11" spans="1:3" s="351" customFormat="1" ht="19.5" customHeight="1">
      <c r="A11" s="448" t="s">
        <v>694</v>
      </c>
      <c r="B11" s="449" t="s">
        <v>695</v>
      </c>
      <c r="C11" s="446">
        <f>SUM(C12:C21)</f>
        <v>3226.9100000000003</v>
      </c>
    </row>
    <row r="12" spans="1:3" s="352" customFormat="1" ht="19.5" customHeight="1">
      <c r="A12" s="359" t="s">
        <v>696</v>
      </c>
      <c r="B12" s="452" t="s">
        <v>697</v>
      </c>
      <c r="C12" s="451">
        <v>2759</v>
      </c>
    </row>
    <row r="13" spans="1:3" s="352" customFormat="1" ht="19.5" customHeight="1">
      <c r="A13" s="359" t="s">
        <v>698</v>
      </c>
      <c r="B13" s="450" t="s">
        <v>699</v>
      </c>
      <c r="C13" s="451"/>
    </row>
    <row r="14" spans="1:3" s="352" customFormat="1" ht="19.5" customHeight="1">
      <c r="A14" s="359" t="s">
        <v>700</v>
      </c>
      <c r="B14" s="450" t="s">
        <v>701</v>
      </c>
      <c r="C14" s="451">
        <v>67.19</v>
      </c>
    </row>
    <row r="15" spans="1:3" s="352" customFormat="1" ht="19.5" customHeight="1">
      <c r="A15" s="359" t="s">
        <v>702</v>
      </c>
      <c r="B15" s="450" t="s">
        <v>703</v>
      </c>
      <c r="C15" s="451">
        <v>2.5</v>
      </c>
    </row>
    <row r="16" spans="1:3" s="352" customFormat="1" ht="19.5" customHeight="1">
      <c r="A16" s="359" t="s">
        <v>704</v>
      </c>
      <c r="B16" s="450" t="s">
        <v>705</v>
      </c>
      <c r="C16" s="451"/>
    </row>
    <row r="17" spans="1:3" s="352" customFormat="1" ht="19.5" customHeight="1">
      <c r="A17" s="359" t="s">
        <v>706</v>
      </c>
      <c r="B17" s="450" t="s">
        <v>707</v>
      </c>
      <c r="C17" s="451">
        <v>36.42</v>
      </c>
    </row>
    <row r="18" spans="1:3" s="352" customFormat="1" ht="19.5" customHeight="1">
      <c r="A18" s="359" t="s">
        <v>708</v>
      </c>
      <c r="B18" s="450" t="s">
        <v>709</v>
      </c>
      <c r="C18" s="451"/>
    </row>
    <row r="19" spans="1:3" s="352" customFormat="1" ht="19.5" customHeight="1">
      <c r="A19" s="359" t="s">
        <v>710</v>
      </c>
      <c r="B19" s="450" t="s">
        <v>711</v>
      </c>
      <c r="C19" s="451">
        <v>361.8</v>
      </c>
    </row>
    <row r="20" spans="1:3" s="352" customFormat="1" ht="19.5" customHeight="1">
      <c r="A20" s="359" t="s">
        <v>712</v>
      </c>
      <c r="B20" s="450" t="s">
        <v>713</v>
      </c>
      <c r="C20" s="451"/>
    </row>
    <row r="21" spans="1:3" s="352" customFormat="1" ht="19.5" customHeight="1">
      <c r="A21" s="359" t="s">
        <v>714</v>
      </c>
      <c r="B21" s="450" t="s">
        <v>715</v>
      </c>
      <c r="C21" s="451"/>
    </row>
    <row r="22" spans="1:3" s="351" customFormat="1" ht="19.5" customHeight="1">
      <c r="A22" s="448" t="s">
        <v>716</v>
      </c>
      <c r="B22" s="449" t="s">
        <v>717</v>
      </c>
      <c r="C22" s="446"/>
    </row>
    <row r="23" spans="1:3" s="352" customFormat="1" ht="19.5" customHeight="1">
      <c r="A23" s="359" t="s">
        <v>718</v>
      </c>
      <c r="B23" s="450" t="s">
        <v>719</v>
      </c>
      <c r="C23" s="451"/>
    </row>
    <row r="24" spans="1:3" s="352" customFormat="1" ht="19.5" customHeight="1">
      <c r="A24" s="359" t="s">
        <v>720</v>
      </c>
      <c r="B24" s="450" t="s">
        <v>721</v>
      </c>
      <c r="C24" s="451"/>
    </row>
    <row r="25" spans="1:3" s="351" customFormat="1" ht="19.5" customHeight="1">
      <c r="A25" s="359" t="s">
        <v>722</v>
      </c>
      <c r="B25" s="450" t="s">
        <v>723</v>
      </c>
      <c r="C25" s="446"/>
    </row>
    <row r="26" spans="1:3" s="352" customFormat="1" ht="19.5" customHeight="1">
      <c r="A26" s="359" t="s">
        <v>724</v>
      </c>
      <c r="B26" s="450" t="s">
        <v>725</v>
      </c>
      <c r="C26" s="451"/>
    </row>
    <row r="27" spans="1:3" s="352" customFormat="1" ht="19.5" customHeight="1">
      <c r="A27" s="359" t="s">
        <v>726</v>
      </c>
      <c r="B27" s="450" t="s">
        <v>727</v>
      </c>
      <c r="C27" s="451"/>
    </row>
    <row r="28" spans="1:3" s="351" customFormat="1" ht="19.5" customHeight="1">
      <c r="A28" s="359" t="s">
        <v>728</v>
      </c>
      <c r="B28" s="450" t="s">
        <v>729</v>
      </c>
      <c r="C28" s="451"/>
    </row>
    <row r="29" spans="1:3" s="351" customFormat="1" ht="19.5" customHeight="1">
      <c r="A29" s="448" t="s">
        <v>730</v>
      </c>
      <c r="B29" s="449" t="s">
        <v>731</v>
      </c>
      <c r="C29" s="451"/>
    </row>
    <row r="30" spans="1:3" s="351" customFormat="1" ht="19.5" customHeight="1">
      <c r="A30" s="359" t="s">
        <v>732</v>
      </c>
      <c r="B30" s="450" t="s">
        <v>719</v>
      </c>
      <c r="C30" s="446"/>
    </row>
    <row r="31" spans="1:3" s="352" customFormat="1" ht="19.5" customHeight="1">
      <c r="A31" s="359" t="s">
        <v>733</v>
      </c>
      <c r="B31" s="450" t="s">
        <v>721</v>
      </c>
      <c r="C31" s="451"/>
    </row>
    <row r="32" spans="1:3" s="352" customFormat="1" ht="19.5" customHeight="1">
      <c r="A32" s="359" t="s">
        <v>734</v>
      </c>
      <c r="B32" s="450" t="s">
        <v>723</v>
      </c>
      <c r="C32" s="451"/>
    </row>
    <row r="33" spans="1:3" s="353" customFormat="1" ht="19.5" customHeight="1">
      <c r="A33" s="359" t="s">
        <v>735</v>
      </c>
      <c r="B33" s="450" t="s">
        <v>725</v>
      </c>
      <c r="C33" s="451"/>
    </row>
    <row r="34" spans="1:3" s="354" customFormat="1" ht="19.5" customHeight="1">
      <c r="A34" s="359">
        <v>50499</v>
      </c>
      <c r="B34" s="450" t="s">
        <v>729</v>
      </c>
      <c r="C34" s="359"/>
    </row>
    <row r="35" spans="1:3" s="354" customFormat="1" ht="19.5" customHeight="1">
      <c r="A35" s="448">
        <v>505</v>
      </c>
      <c r="B35" s="449" t="s">
        <v>736</v>
      </c>
      <c r="C35" s="446">
        <f>SUM(C36:C38)</f>
        <v>60942</v>
      </c>
    </row>
    <row r="36" spans="1:3" s="354" customFormat="1" ht="19.5" customHeight="1">
      <c r="A36" s="359">
        <v>50501</v>
      </c>
      <c r="B36" s="452" t="s">
        <v>737</v>
      </c>
      <c r="C36" s="451">
        <v>52463</v>
      </c>
    </row>
    <row r="37" spans="1:3" s="354" customFormat="1" ht="19.5" customHeight="1">
      <c r="A37" s="359">
        <v>50502</v>
      </c>
      <c r="B37" s="450" t="s">
        <v>738</v>
      </c>
      <c r="C37" s="451">
        <v>8479</v>
      </c>
    </row>
    <row r="38" spans="1:3" s="354" customFormat="1" ht="19.5" customHeight="1">
      <c r="A38" s="359">
        <v>50599</v>
      </c>
      <c r="B38" s="450" t="s">
        <v>739</v>
      </c>
      <c r="C38" s="359"/>
    </row>
    <row r="39" spans="1:3" s="354" customFormat="1" ht="19.5" customHeight="1">
      <c r="A39" s="448">
        <v>506</v>
      </c>
      <c r="B39" s="449" t="s">
        <v>740</v>
      </c>
      <c r="C39" s="359"/>
    </row>
    <row r="40" spans="1:3" s="354" customFormat="1" ht="19.5" customHeight="1">
      <c r="A40" s="359">
        <v>50601</v>
      </c>
      <c r="B40" s="452" t="s">
        <v>741</v>
      </c>
      <c r="C40" s="359"/>
    </row>
    <row r="41" spans="1:3" s="354" customFormat="1" ht="19.5" customHeight="1">
      <c r="A41" s="359">
        <v>50602</v>
      </c>
      <c r="B41" s="450" t="s">
        <v>742</v>
      </c>
      <c r="C41" s="359"/>
    </row>
    <row r="42" spans="1:3" s="354" customFormat="1" ht="19.5" customHeight="1">
      <c r="A42" s="448" t="s">
        <v>743</v>
      </c>
      <c r="B42" s="453" t="s">
        <v>744</v>
      </c>
      <c r="C42" s="359"/>
    </row>
    <row r="43" spans="1:3" s="354" customFormat="1" ht="19.5" customHeight="1">
      <c r="A43" s="359">
        <v>50701</v>
      </c>
      <c r="B43" s="452" t="s">
        <v>745</v>
      </c>
      <c r="C43" s="359"/>
    </row>
    <row r="44" spans="1:3" s="354" customFormat="1" ht="19.5" customHeight="1">
      <c r="A44" s="359">
        <v>50702</v>
      </c>
      <c r="B44" s="452" t="s">
        <v>746</v>
      </c>
      <c r="C44" s="359"/>
    </row>
    <row r="45" spans="1:3" s="354" customFormat="1" ht="19.5" customHeight="1">
      <c r="A45" s="359">
        <v>50799</v>
      </c>
      <c r="B45" s="450" t="s">
        <v>747</v>
      </c>
      <c r="C45" s="359"/>
    </row>
    <row r="46" spans="1:3" s="354" customFormat="1" ht="19.5" customHeight="1">
      <c r="A46" s="448" t="s">
        <v>748</v>
      </c>
      <c r="B46" s="453" t="s">
        <v>749</v>
      </c>
      <c r="C46" s="359"/>
    </row>
    <row r="47" spans="1:3" s="354" customFormat="1" ht="19.5" customHeight="1">
      <c r="A47" s="359">
        <v>50803</v>
      </c>
      <c r="B47" s="450" t="s">
        <v>750</v>
      </c>
      <c r="C47" s="359"/>
    </row>
    <row r="48" spans="1:3" s="354" customFormat="1" ht="19.5" customHeight="1">
      <c r="A48" s="359">
        <v>50804</v>
      </c>
      <c r="B48" s="452" t="s">
        <v>751</v>
      </c>
      <c r="C48" s="451"/>
    </row>
    <row r="49" spans="1:3" s="354" customFormat="1" ht="19.5" customHeight="1">
      <c r="A49" s="360" t="s">
        <v>752</v>
      </c>
      <c r="B49" s="453" t="s">
        <v>753</v>
      </c>
      <c r="C49" s="446">
        <f>SUM(C50:C54)</f>
        <v>5983</v>
      </c>
    </row>
    <row r="50" spans="1:3" s="354" customFormat="1" ht="19.5" customHeight="1">
      <c r="A50" s="359">
        <v>50901</v>
      </c>
      <c r="B50" s="450" t="s">
        <v>754</v>
      </c>
      <c r="C50" s="361"/>
    </row>
    <row r="51" spans="1:3" s="354" customFormat="1" ht="19.5" customHeight="1">
      <c r="A51" s="359">
        <v>50902</v>
      </c>
      <c r="B51" s="452" t="s">
        <v>755</v>
      </c>
      <c r="C51" s="361"/>
    </row>
    <row r="52" spans="1:3" s="354" customFormat="1" ht="19.5" customHeight="1">
      <c r="A52" s="359">
        <v>50903</v>
      </c>
      <c r="B52" s="450" t="s">
        <v>756</v>
      </c>
      <c r="C52" s="361"/>
    </row>
    <row r="53" spans="1:3" s="354" customFormat="1" ht="19.5" customHeight="1">
      <c r="A53" s="359">
        <v>50905</v>
      </c>
      <c r="B53" s="454" t="s">
        <v>757</v>
      </c>
      <c r="C53" s="451">
        <v>5983</v>
      </c>
    </row>
    <row r="54" spans="1:3" s="354" customFormat="1" ht="19.5" customHeight="1">
      <c r="A54" s="359">
        <v>50999</v>
      </c>
      <c r="B54" s="450" t="s">
        <v>758</v>
      </c>
      <c r="C54" s="451"/>
    </row>
    <row r="55" spans="1:3" s="354" customFormat="1" ht="19.5" customHeight="1">
      <c r="A55" s="448" t="s">
        <v>759</v>
      </c>
      <c r="B55" s="453" t="s">
        <v>760</v>
      </c>
      <c r="C55" s="361"/>
    </row>
    <row r="56" spans="1:3" s="354" customFormat="1" ht="19.5" customHeight="1">
      <c r="A56" s="359">
        <v>51002</v>
      </c>
      <c r="B56" s="450" t="s">
        <v>761</v>
      </c>
      <c r="C56" s="361"/>
    </row>
    <row r="57" spans="1:3" s="354" customFormat="1" ht="19.5" customHeight="1">
      <c r="A57" s="448" t="s">
        <v>762</v>
      </c>
      <c r="B57" s="449" t="s">
        <v>763</v>
      </c>
      <c r="C57" s="361"/>
    </row>
    <row r="58" spans="1:3" s="354" customFormat="1" ht="19.5" customHeight="1">
      <c r="A58" s="359">
        <v>51101</v>
      </c>
      <c r="B58" s="450" t="s">
        <v>764</v>
      </c>
      <c r="C58" s="451"/>
    </row>
    <row r="59" spans="1:3" s="354" customFormat="1" ht="19.5" customHeight="1">
      <c r="A59" s="359">
        <v>51103</v>
      </c>
      <c r="B59" s="452" t="s">
        <v>765</v>
      </c>
      <c r="C59" s="361"/>
    </row>
    <row r="60" spans="1:3" s="354" customFormat="1" ht="19.5" customHeight="1">
      <c r="A60" s="448" t="s">
        <v>766</v>
      </c>
      <c r="B60" s="455" t="s">
        <v>767</v>
      </c>
      <c r="C60" s="451"/>
    </row>
    <row r="61" spans="1:3" s="354" customFormat="1" ht="19.5" customHeight="1">
      <c r="A61" s="448">
        <v>599</v>
      </c>
      <c r="B61" s="455" t="s">
        <v>768</v>
      </c>
      <c r="C61" s="361"/>
    </row>
    <row r="62" s="354" customFormat="1" ht="12.75">
      <c r="A62" s="357"/>
    </row>
    <row r="63" s="354" customFormat="1" ht="12.75">
      <c r="A63" s="357"/>
    </row>
    <row r="64" s="354" customFormat="1" ht="12.75">
      <c r="A64" s="357"/>
    </row>
    <row r="65" s="354" customFormat="1" ht="12.75">
      <c r="A65" s="357"/>
    </row>
    <row r="66" s="354" customFormat="1" ht="12.75">
      <c r="A66" s="357"/>
    </row>
    <row r="67" s="354" customFormat="1" ht="12.75">
      <c r="A67" s="357"/>
    </row>
    <row r="68" s="354" customFormat="1" ht="12.75">
      <c r="A68" s="357"/>
    </row>
    <row r="69" s="354" customFormat="1" ht="12.75">
      <c r="A69" s="357"/>
    </row>
    <row r="70" s="354" customFormat="1" ht="12.75">
      <c r="A70" s="357"/>
    </row>
    <row r="71" s="354" customFormat="1" ht="12.75">
      <c r="A71" s="357"/>
    </row>
    <row r="72" s="354" customFormat="1" ht="12.75">
      <c r="A72" s="357"/>
    </row>
    <row r="73" s="354" customFormat="1" ht="12.75">
      <c r="A73" s="357"/>
    </row>
    <row r="74" s="354" customFormat="1" ht="12.75">
      <c r="A74" s="357"/>
    </row>
    <row r="75" s="354" customFormat="1" ht="12.75">
      <c r="A75" s="357"/>
    </row>
    <row r="76" s="354" customFormat="1" ht="12.75">
      <c r="A76" s="357"/>
    </row>
    <row r="77" s="354" customFormat="1" ht="12.75">
      <c r="A77" s="357"/>
    </row>
    <row r="78" s="354" customFormat="1" ht="12.75">
      <c r="A78" s="357"/>
    </row>
    <row r="79" s="354" customFormat="1" ht="12.75">
      <c r="A79" s="357"/>
    </row>
    <row r="80" s="354" customFormat="1" ht="12.75">
      <c r="A80" s="357"/>
    </row>
    <row r="81" s="354" customFormat="1" ht="12.75">
      <c r="A81" s="357"/>
    </row>
    <row r="82" s="354" customFormat="1" ht="12.75">
      <c r="A82" s="357"/>
    </row>
    <row r="83" s="354" customFormat="1" ht="12.75">
      <c r="A83" s="357"/>
    </row>
    <row r="84" s="354" customFormat="1" ht="12.75">
      <c r="A84" s="357"/>
    </row>
    <row r="85" s="354" customFormat="1" ht="12.75">
      <c r="A85" s="357"/>
    </row>
    <row r="86" s="354" customFormat="1" ht="12.75">
      <c r="A86" s="357"/>
    </row>
    <row r="87" s="354" customFormat="1" ht="12.75">
      <c r="A87" s="357"/>
    </row>
    <row r="88" s="354" customFormat="1" ht="12.75">
      <c r="A88" s="357"/>
    </row>
    <row r="89" s="354" customFormat="1" ht="12.75">
      <c r="A89" s="357"/>
    </row>
    <row r="90" s="354" customFormat="1" ht="12.75">
      <c r="A90" s="357"/>
    </row>
    <row r="91" s="354" customFormat="1" ht="12.75">
      <c r="A91" s="357"/>
    </row>
    <row r="92" s="354" customFormat="1" ht="12.75">
      <c r="A92" s="357"/>
    </row>
    <row r="93" s="354" customFormat="1" ht="12.75">
      <c r="A93" s="357"/>
    </row>
    <row r="94" s="354" customFormat="1" ht="12.75">
      <c r="A94" s="357"/>
    </row>
    <row r="95" s="354" customFormat="1" ht="12.75">
      <c r="A95" s="357"/>
    </row>
    <row r="96" s="354" customFormat="1" ht="12.75">
      <c r="A96" s="357"/>
    </row>
    <row r="97" s="354" customFormat="1" ht="12.75">
      <c r="A97" s="357"/>
    </row>
    <row r="98" s="354" customFormat="1" ht="12.75">
      <c r="A98" s="357"/>
    </row>
  </sheetData>
  <sheetProtection/>
  <mergeCells count="3">
    <mergeCell ref="A2:C2"/>
    <mergeCell ref="A3:C3"/>
    <mergeCell ref="A5:B5"/>
  </mergeCells>
  <printOptions/>
  <pageMargins left="0.7513888888888889" right="0.7513888888888889"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C31"/>
  <sheetViews>
    <sheetView zoomScaleSheetLayoutView="100" workbookViewId="0" topLeftCell="A16">
      <selection activeCell="C13" sqref="C13"/>
    </sheetView>
  </sheetViews>
  <sheetFormatPr defaultColWidth="8.8515625" defaultRowHeight="12.75"/>
  <cols>
    <col min="1" max="1" width="8.8515625" style="339" customWidth="1"/>
    <col min="2" max="2" width="48.421875" style="339" customWidth="1"/>
    <col min="3" max="3" width="24.28125" style="339" customWidth="1"/>
    <col min="4" max="16384" width="8.8515625" style="339" customWidth="1"/>
  </cols>
  <sheetData>
    <row r="1" spans="1:3" ht="18.75" customHeight="1">
      <c r="A1" s="530" t="s">
        <v>769</v>
      </c>
      <c r="B1" s="530"/>
      <c r="C1" s="340"/>
    </row>
    <row r="2" spans="1:3" ht="49.5" customHeight="1">
      <c r="A2" s="531" t="s">
        <v>770</v>
      </c>
      <c r="B2" s="531"/>
      <c r="C2" s="532"/>
    </row>
    <row r="3" spans="1:3" ht="18.75" customHeight="1">
      <c r="A3" s="341"/>
      <c r="B3" s="155"/>
      <c r="C3" s="342" t="s">
        <v>248</v>
      </c>
    </row>
    <row r="4" spans="1:3" ht="24" customHeight="1">
      <c r="A4" s="533" t="s">
        <v>771</v>
      </c>
      <c r="B4" s="533"/>
      <c r="C4" s="343" t="s">
        <v>251</v>
      </c>
    </row>
    <row r="5" spans="1:3" ht="19.5" customHeight="1">
      <c r="A5" s="534" t="s">
        <v>772</v>
      </c>
      <c r="B5" s="534"/>
      <c r="C5" s="344">
        <f>C6+C13</f>
        <v>85684</v>
      </c>
    </row>
    <row r="6" spans="1:3" ht="21.75" customHeight="1">
      <c r="A6" s="535" t="s">
        <v>773</v>
      </c>
      <c r="B6" s="535"/>
      <c r="C6" s="345">
        <f>SUM(C7:C12)</f>
        <v>15617</v>
      </c>
    </row>
    <row r="7" spans="1:3" ht="21.75" customHeight="1">
      <c r="A7" s="529" t="s">
        <v>774</v>
      </c>
      <c r="B7" s="529"/>
      <c r="C7" s="346">
        <v>2333</v>
      </c>
    </row>
    <row r="8" spans="1:3" ht="21.75" customHeight="1">
      <c r="A8" s="528" t="s">
        <v>775</v>
      </c>
      <c r="B8" s="528"/>
      <c r="C8" s="346">
        <v>324</v>
      </c>
    </row>
    <row r="9" spans="1:3" ht="21.75" customHeight="1">
      <c r="A9" s="529" t="s">
        <v>776</v>
      </c>
      <c r="B9" s="529"/>
      <c r="C9" s="346">
        <v>6802</v>
      </c>
    </row>
    <row r="10" spans="1:3" ht="21.75" customHeight="1">
      <c r="A10" s="529" t="s">
        <v>777</v>
      </c>
      <c r="B10" s="529"/>
      <c r="C10" s="346">
        <v>905</v>
      </c>
    </row>
    <row r="11" spans="1:3" ht="21.75" customHeight="1">
      <c r="A11" s="529" t="s">
        <v>778</v>
      </c>
      <c r="B11" s="529"/>
      <c r="C11" s="346">
        <v>4967</v>
      </c>
    </row>
    <row r="12" spans="1:3" ht="21.75" customHeight="1">
      <c r="A12" s="529" t="s">
        <v>779</v>
      </c>
      <c r="B12" s="529"/>
      <c r="C12" s="346">
        <v>286</v>
      </c>
    </row>
    <row r="13" spans="1:3" ht="21.75" customHeight="1">
      <c r="A13" s="536" t="s">
        <v>780</v>
      </c>
      <c r="B13" s="537"/>
      <c r="C13" s="344">
        <f>SUM(C14:C21)</f>
        <v>70067</v>
      </c>
    </row>
    <row r="14" spans="1:3" ht="21.75" customHeight="1">
      <c r="A14" s="539" t="s">
        <v>781</v>
      </c>
      <c r="B14" s="538"/>
      <c r="C14" s="347">
        <v>6376</v>
      </c>
    </row>
    <row r="15" spans="1:3" ht="21.75" customHeight="1">
      <c r="A15" s="538" t="s">
        <v>782</v>
      </c>
      <c r="B15" s="539"/>
      <c r="C15" s="347">
        <v>3529</v>
      </c>
    </row>
    <row r="16" spans="1:3" ht="21.75" customHeight="1">
      <c r="A16" s="538" t="s">
        <v>1154</v>
      </c>
      <c r="B16" s="539"/>
      <c r="C16" s="347">
        <v>1950</v>
      </c>
    </row>
    <row r="17" spans="1:3" ht="21.75" customHeight="1">
      <c r="A17" s="538" t="s">
        <v>1155</v>
      </c>
      <c r="B17" s="539"/>
      <c r="C17" s="347">
        <v>6117</v>
      </c>
    </row>
    <row r="18" spans="1:3" ht="21.75" customHeight="1">
      <c r="A18" s="538" t="s">
        <v>1156</v>
      </c>
      <c r="B18" s="539"/>
      <c r="C18" s="347">
        <v>3753</v>
      </c>
    </row>
    <row r="19" spans="1:3" ht="21.75" customHeight="1">
      <c r="A19" s="538" t="s">
        <v>783</v>
      </c>
      <c r="B19" s="539"/>
      <c r="C19" s="347">
        <v>1000</v>
      </c>
    </row>
    <row r="20" spans="1:3" ht="21.75" customHeight="1">
      <c r="A20" s="538" t="s">
        <v>1157</v>
      </c>
      <c r="B20" s="539"/>
      <c r="C20" s="347">
        <v>577</v>
      </c>
    </row>
    <row r="21" spans="1:3" ht="21.75" customHeight="1">
      <c r="A21" s="539" t="s">
        <v>1158</v>
      </c>
      <c r="B21" s="538"/>
      <c r="C21" s="348">
        <f>SUM(C22:C31)</f>
        <v>46765</v>
      </c>
    </row>
    <row r="22" spans="1:3" ht="21.75" customHeight="1">
      <c r="A22" s="539" t="s">
        <v>784</v>
      </c>
      <c r="B22" s="539"/>
      <c r="C22" s="346">
        <v>1983</v>
      </c>
    </row>
    <row r="23" spans="1:3" ht="21.75" customHeight="1">
      <c r="A23" s="541" t="s">
        <v>785</v>
      </c>
      <c r="B23" s="541"/>
      <c r="C23" s="346">
        <v>8529</v>
      </c>
    </row>
    <row r="24" spans="1:3" ht="21.75" customHeight="1">
      <c r="A24" s="541" t="s">
        <v>1160</v>
      </c>
      <c r="B24" s="541"/>
      <c r="C24" s="348">
        <v>25</v>
      </c>
    </row>
    <row r="25" spans="1:3" ht="21.75" customHeight="1">
      <c r="A25" s="541" t="s">
        <v>1159</v>
      </c>
      <c r="B25" s="541"/>
      <c r="C25" s="346">
        <v>17612</v>
      </c>
    </row>
    <row r="26" spans="1:3" ht="21.75" customHeight="1">
      <c r="A26" s="540" t="s">
        <v>786</v>
      </c>
      <c r="B26" s="540"/>
      <c r="C26" s="346">
        <v>4675</v>
      </c>
    </row>
    <row r="27" spans="1:3" ht="21.75" customHeight="1">
      <c r="A27" s="540" t="s">
        <v>787</v>
      </c>
      <c r="B27" s="540"/>
      <c r="C27" s="346">
        <v>90</v>
      </c>
    </row>
    <row r="28" spans="1:3" ht="21.75" customHeight="1">
      <c r="A28" s="540" t="s">
        <v>788</v>
      </c>
      <c r="B28" s="540"/>
      <c r="C28" s="346">
        <v>3011</v>
      </c>
    </row>
    <row r="29" spans="1:3" ht="21.75" customHeight="1">
      <c r="A29" s="541" t="s">
        <v>789</v>
      </c>
      <c r="B29" s="541"/>
      <c r="C29" s="346">
        <v>748</v>
      </c>
    </row>
    <row r="30" spans="1:3" ht="21.75" customHeight="1">
      <c r="A30" s="540" t="s">
        <v>790</v>
      </c>
      <c r="B30" s="540"/>
      <c r="C30" s="346">
        <v>4578</v>
      </c>
    </row>
    <row r="31" spans="1:3" ht="21.75" customHeight="1">
      <c r="A31" s="540" t="s">
        <v>791</v>
      </c>
      <c r="B31" s="540"/>
      <c r="C31" s="346">
        <v>5514</v>
      </c>
    </row>
  </sheetData>
  <sheetProtection/>
  <mergeCells count="30">
    <mergeCell ref="A31:B31"/>
    <mergeCell ref="A23:B23"/>
    <mergeCell ref="A25:B25"/>
    <mergeCell ref="A26:B26"/>
    <mergeCell ref="A27:B27"/>
    <mergeCell ref="A28:B28"/>
    <mergeCell ref="A29:B29"/>
    <mergeCell ref="A24:B24"/>
    <mergeCell ref="A18:B18"/>
    <mergeCell ref="A19:B19"/>
    <mergeCell ref="A22:B22"/>
    <mergeCell ref="A30:B30"/>
    <mergeCell ref="A20:B20"/>
    <mergeCell ref="A21:B21"/>
    <mergeCell ref="A10:B10"/>
    <mergeCell ref="A11:B11"/>
    <mergeCell ref="A12:B12"/>
    <mergeCell ref="A13:B13"/>
    <mergeCell ref="A16:B16"/>
    <mergeCell ref="A17:B17"/>
    <mergeCell ref="A14:B14"/>
    <mergeCell ref="A15:B15"/>
    <mergeCell ref="A8:B8"/>
    <mergeCell ref="A9:B9"/>
    <mergeCell ref="A1:B1"/>
    <mergeCell ref="A2:C2"/>
    <mergeCell ref="A4:B4"/>
    <mergeCell ref="A5:B5"/>
    <mergeCell ref="A6:B6"/>
    <mergeCell ref="A7:B7"/>
  </mergeCells>
  <printOptions horizontalCentered="1"/>
  <pageMargins left="0.7513888888888889" right="0.7513888888888889" top="1" bottom="1" header="0.5" footer="0.5"/>
  <pageSetup fitToHeight="1" fitToWidth="1" horizontalDpi="600" verticalDpi="600" orientation="portrait" paperSize="9" scale="96"/>
</worksheet>
</file>

<file path=xl/worksheets/sheet12.xml><?xml version="1.0" encoding="utf-8"?>
<worksheet xmlns="http://schemas.openxmlformats.org/spreadsheetml/2006/main" xmlns:r="http://schemas.openxmlformats.org/officeDocument/2006/relationships">
  <dimension ref="A1:B70"/>
  <sheetViews>
    <sheetView zoomScaleSheetLayoutView="100" workbookViewId="0" topLeftCell="A34">
      <selection activeCell="B18" sqref="B18"/>
    </sheetView>
  </sheetViews>
  <sheetFormatPr defaultColWidth="10.00390625" defaultRowHeight="12.75"/>
  <cols>
    <col min="1" max="1" width="61.8515625" style="1" customWidth="1"/>
    <col min="2" max="2" width="24.7109375" style="1" customWidth="1"/>
    <col min="3" max="16384" width="10.00390625" style="1" customWidth="1"/>
  </cols>
  <sheetData>
    <row r="1" spans="1:2" ht="18" customHeight="1">
      <c r="A1" s="328" t="s">
        <v>792</v>
      </c>
      <c r="B1" s="329"/>
    </row>
    <row r="2" spans="1:2" ht="36" customHeight="1">
      <c r="A2" s="542" t="s">
        <v>793</v>
      </c>
      <c r="B2" s="543"/>
    </row>
    <row r="3" spans="1:2" ht="21.75" customHeight="1">
      <c r="A3" s="330"/>
      <c r="B3" s="331" t="s">
        <v>248</v>
      </c>
    </row>
    <row r="4" spans="1:2" ht="36" customHeight="1">
      <c r="A4" s="332" t="s">
        <v>794</v>
      </c>
      <c r="B4" s="333" t="s">
        <v>251</v>
      </c>
    </row>
    <row r="5" spans="1:2" ht="27.75" customHeight="1">
      <c r="A5" s="334" t="s">
        <v>772</v>
      </c>
      <c r="B5" s="335">
        <f>B6+B7+B8+B9+B10+B13+B15+B18+B21+B25+B28+B31+B33+B35+B38+B40+B42</f>
        <v>14260</v>
      </c>
    </row>
    <row r="6" spans="1:2" ht="24" customHeight="1">
      <c r="A6" s="336" t="s">
        <v>795</v>
      </c>
      <c r="B6" s="337">
        <v>113</v>
      </c>
    </row>
    <row r="7" spans="1:2" ht="24" customHeight="1">
      <c r="A7" s="336" t="s">
        <v>1161</v>
      </c>
      <c r="B7" s="337">
        <v>3</v>
      </c>
    </row>
    <row r="8" spans="1:2" ht="24" customHeight="1">
      <c r="A8" s="336" t="s">
        <v>1162</v>
      </c>
      <c r="B8" s="337">
        <v>111</v>
      </c>
    </row>
    <row r="9" spans="1:2" ht="24" customHeight="1">
      <c r="A9" s="336" t="s">
        <v>1163</v>
      </c>
      <c r="B9" s="337">
        <v>150</v>
      </c>
    </row>
    <row r="10" spans="1:2" ht="24" customHeight="1">
      <c r="A10" s="336" t="s">
        <v>1164</v>
      </c>
      <c r="B10" s="337">
        <v>512</v>
      </c>
    </row>
    <row r="11" spans="1:2" ht="24" customHeight="1">
      <c r="A11" s="336" t="s">
        <v>796</v>
      </c>
      <c r="B11" s="337"/>
    </row>
    <row r="12" spans="1:2" ht="24" customHeight="1">
      <c r="A12" s="336" t="s">
        <v>797</v>
      </c>
      <c r="B12" s="337"/>
    </row>
    <row r="13" spans="1:2" ht="24" customHeight="1">
      <c r="A13" s="336" t="s">
        <v>1165</v>
      </c>
      <c r="B13" s="337">
        <v>17</v>
      </c>
    </row>
    <row r="14" spans="1:2" ht="24" customHeight="1">
      <c r="A14" s="336" t="s">
        <v>798</v>
      </c>
      <c r="B14" s="337"/>
    </row>
    <row r="15" spans="1:2" ht="24" customHeight="1">
      <c r="A15" s="336" t="s">
        <v>1166</v>
      </c>
      <c r="B15" s="337">
        <v>50</v>
      </c>
    </row>
    <row r="16" spans="1:2" ht="24" customHeight="1">
      <c r="A16" s="336" t="s">
        <v>799</v>
      </c>
      <c r="B16" s="337"/>
    </row>
    <row r="17" spans="1:2" ht="24" customHeight="1">
      <c r="A17" s="336" t="s">
        <v>800</v>
      </c>
      <c r="B17" s="337"/>
    </row>
    <row r="18" spans="1:2" ht="24" customHeight="1">
      <c r="A18" s="336" t="s">
        <v>1167</v>
      </c>
      <c r="B18" s="337">
        <v>70</v>
      </c>
    </row>
    <row r="19" spans="1:2" ht="24" customHeight="1">
      <c r="A19" s="336" t="s">
        <v>801</v>
      </c>
      <c r="B19" s="337"/>
    </row>
    <row r="20" spans="1:2" ht="24" customHeight="1">
      <c r="A20" s="336" t="s">
        <v>800</v>
      </c>
      <c r="B20" s="337"/>
    </row>
    <row r="21" spans="1:2" ht="24" customHeight="1">
      <c r="A21" s="336" t="s">
        <v>1168</v>
      </c>
      <c r="B21" s="337">
        <v>4013</v>
      </c>
    </row>
    <row r="22" spans="1:2" ht="24" customHeight="1">
      <c r="A22" s="336" t="s">
        <v>802</v>
      </c>
      <c r="B22" s="337"/>
    </row>
    <row r="23" spans="1:2" ht="24" customHeight="1">
      <c r="A23" s="336" t="s">
        <v>800</v>
      </c>
      <c r="B23" s="337"/>
    </row>
    <row r="24" spans="1:2" ht="24" customHeight="1">
      <c r="A24" s="336" t="s">
        <v>803</v>
      </c>
      <c r="B24" s="337"/>
    </row>
    <row r="25" spans="1:2" ht="24" customHeight="1">
      <c r="A25" s="336" t="s">
        <v>1169</v>
      </c>
      <c r="B25" s="337">
        <v>667</v>
      </c>
    </row>
    <row r="26" spans="1:2" ht="24" customHeight="1">
      <c r="A26" s="336" t="s">
        <v>804</v>
      </c>
      <c r="B26" s="337"/>
    </row>
    <row r="27" spans="1:2" ht="24" customHeight="1">
      <c r="A27" s="336" t="s">
        <v>803</v>
      </c>
      <c r="B27" s="337"/>
    </row>
    <row r="28" spans="1:2" ht="24" customHeight="1">
      <c r="A28" s="336" t="s">
        <v>1170</v>
      </c>
      <c r="B28" s="337">
        <v>212</v>
      </c>
    </row>
    <row r="29" spans="1:2" ht="24" customHeight="1">
      <c r="A29" s="336" t="s">
        <v>805</v>
      </c>
      <c r="B29" s="337"/>
    </row>
    <row r="30" spans="1:2" ht="24" customHeight="1">
      <c r="A30" s="336" t="s">
        <v>800</v>
      </c>
      <c r="B30" s="337"/>
    </row>
    <row r="31" spans="1:2" ht="24" customHeight="1">
      <c r="A31" s="336" t="s">
        <v>1171</v>
      </c>
      <c r="B31" s="337">
        <v>311</v>
      </c>
    </row>
    <row r="32" spans="1:2" ht="24" customHeight="1">
      <c r="A32" s="336" t="s">
        <v>806</v>
      </c>
      <c r="B32" s="337"/>
    </row>
    <row r="33" spans="1:2" ht="24" customHeight="1">
      <c r="A33" s="336" t="s">
        <v>1172</v>
      </c>
      <c r="B33" s="337">
        <v>3122</v>
      </c>
    </row>
    <row r="34" spans="1:2" ht="24" customHeight="1">
      <c r="A34" s="336" t="s">
        <v>807</v>
      </c>
      <c r="B34" s="337"/>
    </row>
    <row r="35" spans="1:2" ht="24" customHeight="1">
      <c r="A35" s="336" t="s">
        <v>1173</v>
      </c>
      <c r="B35" s="337">
        <v>505</v>
      </c>
    </row>
    <row r="36" spans="1:2" ht="24" customHeight="1">
      <c r="A36" s="336" t="s">
        <v>807</v>
      </c>
      <c r="B36" s="337"/>
    </row>
    <row r="37" spans="1:2" ht="24" customHeight="1">
      <c r="A37" s="336" t="s">
        <v>808</v>
      </c>
      <c r="B37" s="337"/>
    </row>
    <row r="38" spans="1:2" ht="24" customHeight="1">
      <c r="A38" s="336" t="s">
        <v>809</v>
      </c>
      <c r="B38" s="337">
        <v>254</v>
      </c>
    </row>
    <row r="39" spans="1:2" ht="24" customHeight="1">
      <c r="A39" s="336" t="s">
        <v>810</v>
      </c>
      <c r="B39" s="337"/>
    </row>
    <row r="40" spans="1:2" ht="24" customHeight="1">
      <c r="A40" s="336" t="s">
        <v>811</v>
      </c>
      <c r="B40" s="337">
        <v>4000</v>
      </c>
    </row>
    <row r="41" spans="1:2" ht="24" customHeight="1">
      <c r="A41" s="336" t="s">
        <v>804</v>
      </c>
      <c r="B41" s="337"/>
    </row>
    <row r="42" spans="1:2" ht="24" customHeight="1">
      <c r="A42" s="336" t="s">
        <v>1174</v>
      </c>
      <c r="B42" s="337">
        <v>150</v>
      </c>
    </row>
    <row r="43" ht="14.25">
      <c r="B43" s="338"/>
    </row>
    <row r="44" ht="14.25">
      <c r="B44" s="338"/>
    </row>
    <row r="45" ht="14.25">
      <c r="B45" s="338"/>
    </row>
    <row r="46" ht="14.25">
      <c r="B46" s="338"/>
    </row>
    <row r="47" ht="14.25">
      <c r="B47" s="338"/>
    </row>
    <row r="48" ht="14.25">
      <c r="B48" s="338"/>
    </row>
    <row r="49" ht="14.25">
      <c r="B49" s="338"/>
    </row>
    <row r="50" ht="14.25">
      <c r="B50" s="338"/>
    </row>
    <row r="51" ht="14.25">
      <c r="B51" s="338"/>
    </row>
    <row r="52" ht="14.25">
      <c r="B52" s="338"/>
    </row>
    <row r="53" ht="14.25">
      <c r="B53" s="338"/>
    </row>
    <row r="54" ht="14.25">
      <c r="B54" s="338"/>
    </row>
    <row r="55" ht="14.25">
      <c r="B55" s="338"/>
    </row>
    <row r="56" ht="14.25">
      <c r="B56" s="338"/>
    </row>
    <row r="57" ht="14.25">
      <c r="B57" s="338"/>
    </row>
    <row r="58" ht="14.25">
      <c r="B58" s="338"/>
    </row>
    <row r="59" ht="14.25">
      <c r="B59" s="338"/>
    </row>
    <row r="60" ht="14.25">
      <c r="B60" s="338"/>
    </row>
    <row r="61" ht="14.25">
      <c r="B61" s="338"/>
    </row>
    <row r="62" ht="14.25">
      <c r="B62" s="338"/>
    </row>
    <row r="63" ht="14.25">
      <c r="B63" s="338"/>
    </row>
    <row r="64" ht="14.25">
      <c r="B64" s="338"/>
    </row>
    <row r="65" ht="14.25">
      <c r="B65" s="338"/>
    </row>
    <row r="66" ht="14.25">
      <c r="B66" s="338"/>
    </row>
    <row r="67" ht="14.25">
      <c r="B67" s="338"/>
    </row>
    <row r="68" ht="14.25">
      <c r="B68" s="338"/>
    </row>
    <row r="69" ht="14.25">
      <c r="B69" s="338"/>
    </row>
    <row r="70" ht="14.25">
      <c r="B70" s="338"/>
    </row>
  </sheetData>
  <sheetProtection/>
  <mergeCells count="1">
    <mergeCell ref="A2:B2"/>
  </mergeCells>
  <printOptions horizontalCentered="1"/>
  <pageMargins left="0.7513888888888889" right="0.7513888888888889" top="1" bottom="1" header="0.5118055555555555" footer="0.511805555555555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M37"/>
  <sheetViews>
    <sheetView zoomScaleSheetLayoutView="100" workbookViewId="0" topLeftCell="A1">
      <selection activeCell="A20" sqref="A20:M20"/>
    </sheetView>
  </sheetViews>
  <sheetFormatPr defaultColWidth="10.00390625" defaultRowHeight="12.75"/>
  <cols>
    <col min="1" max="1" width="38.8515625" style="459" customWidth="1"/>
    <col min="2" max="2" width="14.57421875" style="459" customWidth="1"/>
    <col min="3" max="3" width="15.00390625" style="459" customWidth="1"/>
    <col min="4" max="4" width="14.7109375" style="459" customWidth="1"/>
    <col min="5" max="10" width="11.00390625" style="459" bestFit="1" customWidth="1"/>
    <col min="11" max="13" width="10.140625" style="459" bestFit="1" customWidth="1"/>
    <col min="14" max="16384" width="10.00390625" style="459" customWidth="1"/>
  </cols>
  <sheetData>
    <row r="1" spans="1:4" ht="21" customHeight="1">
      <c r="A1" s="456" t="s">
        <v>813</v>
      </c>
      <c r="B1" s="457"/>
      <c r="C1" s="458"/>
      <c r="D1" s="458"/>
    </row>
    <row r="2" spans="1:13" s="460" customFormat="1" ht="24">
      <c r="A2" s="545" t="s">
        <v>1207</v>
      </c>
      <c r="B2" s="545"/>
      <c r="C2" s="545"/>
      <c r="D2" s="545"/>
      <c r="E2" s="545"/>
      <c r="F2" s="545"/>
      <c r="G2" s="545"/>
      <c r="H2" s="545"/>
      <c r="I2" s="545"/>
      <c r="J2" s="545"/>
      <c r="K2" s="545"/>
      <c r="L2" s="545"/>
      <c r="M2" s="545"/>
    </row>
    <row r="3" spans="1:13" s="460" customFormat="1" ht="15">
      <c r="A3" s="461"/>
      <c r="B3" s="461"/>
      <c r="C3" s="461"/>
      <c r="D3" s="461"/>
      <c r="E3" s="461"/>
      <c r="F3" s="461"/>
      <c r="G3" s="461"/>
      <c r="H3" s="462"/>
      <c r="I3" s="462"/>
      <c r="J3" s="462"/>
      <c r="K3" s="462"/>
      <c r="L3" s="546" t="s">
        <v>248</v>
      </c>
      <c r="M3" s="546"/>
    </row>
    <row r="4" spans="1:13" s="460" customFormat="1" ht="14.25">
      <c r="A4" s="463" t="s">
        <v>249</v>
      </c>
      <c r="B4" s="463" t="s">
        <v>1200</v>
      </c>
      <c r="C4" s="463" t="s">
        <v>1208</v>
      </c>
      <c r="D4" s="463" t="s">
        <v>1209</v>
      </c>
      <c r="E4" s="463" t="s">
        <v>1210</v>
      </c>
      <c r="F4" s="463" t="s">
        <v>1211</v>
      </c>
      <c r="G4" s="463" t="s">
        <v>1212</v>
      </c>
      <c r="H4" s="463" t="s">
        <v>1213</v>
      </c>
      <c r="I4" s="463" t="s">
        <v>1214</v>
      </c>
      <c r="J4" s="463" t="s">
        <v>1215</v>
      </c>
      <c r="K4" s="463" t="s">
        <v>1216</v>
      </c>
      <c r="L4" s="463" t="s">
        <v>1217</v>
      </c>
      <c r="M4" s="463" t="s">
        <v>1218</v>
      </c>
    </row>
    <row r="5" spans="1:13" s="460" customFormat="1" ht="14.25">
      <c r="A5" s="464" t="s">
        <v>773</v>
      </c>
      <c r="B5" s="465">
        <f>SUM(C5:I5)</f>
        <v>2254.8</v>
      </c>
      <c r="C5" s="465">
        <f aca="true" t="shared" si="0" ref="C5:M5">SUM(C6:C10)</f>
        <v>437.5</v>
      </c>
      <c r="D5" s="465">
        <f t="shared" si="0"/>
        <v>353</v>
      </c>
      <c r="E5" s="465">
        <f t="shared" si="0"/>
        <v>591.5</v>
      </c>
      <c r="F5" s="465">
        <f t="shared" si="0"/>
        <v>151</v>
      </c>
      <c r="G5" s="465">
        <f t="shared" si="0"/>
        <v>441</v>
      </c>
      <c r="H5" s="465">
        <f t="shared" si="0"/>
        <v>280.8</v>
      </c>
      <c r="I5" s="465">
        <f t="shared" si="0"/>
        <v>0</v>
      </c>
      <c r="J5" s="465">
        <f t="shared" si="0"/>
        <v>0</v>
      </c>
      <c r="K5" s="465">
        <f t="shared" si="0"/>
        <v>0</v>
      </c>
      <c r="L5" s="465">
        <f t="shared" si="0"/>
        <v>0</v>
      </c>
      <c r="M5" s="465">
        <f t="shared" si="0"/>
        <v>0</v>
      </c>
    </row>
    <row r="6" spans="1:13" s="460" customFormat="1" ht="14.25">
      <c r="A6" s="466" t="s">
        <v>1201</v>
      </c>
      <c r="B6" s="465">
        <f>SUM(C6:I6)</f>
        <v>1208</v>
      </c>
      <c r="C6" s="467">
        <v>205</v>
      </c>
      <c r="D6" s="467">
        <v>189</v>
      </c>
      <c r="E6" s="467">
        <v>299</v>
      </c>
      <c r="F6" s="467">
        <v>103</v>
      </c>
      <c r="G6" s="467">
        <v>202</v>
      </c>
      <c r="H6" s="467">
        <v>210</v>
      </c>
      <c r="I6" s="467"/>
      <c r="J6" s="467"/>
      <c r="K6" s="467"/>
      <c r="L6" s="467"/>
      <c r="M6" s="467"/>
    </row>
    <row r="7" spans="1:13" s="460" customFormat="1" ht="14.25">
      <c r="A7" s="466" t="s">
        <v>1202</v>
      </c>
      <c r="B7" s="465">
        <f>SUM(C7:I7)</f>
        <v>56</v>
      </c>
      <c r="C7" s="467">
        <v>16</v>
      </c>
      <c r="D7" s="467">
        <v>7</v>
      </c>
      <c r="E7" s="467">
        <v>8</v>
      </c>
      <c r="F7" s="467">
        <v>4</v>
      </c>
      <c r="G7" s="467">
        <v>8</v>
      </c>
      <c r="H7" s="467">
        <v>13</v>
      </c>
      <c r="I7" s="467"/>
      <c r="J7" s="467"/>
      <c r="K7" s="467"/>
      <c r="L7" s="467"/>
      <c r="M7" s="467"/>
    </row>
    <row r="8" spans="1:13" s="460" customFormat="1" ht="14.25">
      <c r="A8" s="466" t="s">
        <v>1219</v>
      </c>
      <c r="B8" s="465">
        <f>SUM(C8:I8)</f>
        <v>4.8</v>
      </c>
      <c r="C8" s="467">
        <v>0.5</v>
      </c>
      <c r="D8" s="467"/>
      <c r="E8" s="467">
        <v>0.5</v>
      </c>
      <c r="F8" s="467">
        <v>0</v>
      </c>
      <c r="G8" s="467">
        <v>3</v>
      </c>
      <c r="H8" s="467">
        <v>0.8</v>
      </c>
      <c r="I8" s="467"/>
      <c r="J8" s="467"/>
      <c r="K8" s="467"/>
      <c r="L8" s="467"/>
      <c r="M8" s="467"/>
    </row>
    <row r="9" spans="1:13" s="460" customFormat="1" ht="14.25">
      <c r="A9" s="466" t="s">
        <v>1203</v>
      </c>
      <c r="B9" s="465">
        <f>C9+D9+E9+F9+G9+H9</f>
        <v>858</v>
      </c>
      <c r="C9" s="467">
        <v>186</v>
      </c>
      <c r="D9" s="467">
        <v>141</v>
      </c>
      <c r="E9" s="467">
        <v>232</v>
      </c>
      <c r="F9" s="467">
        <v>43</v>
      </c>
      <c r="G9" s="467">
        <v>213</v>
      </c>
      <c r="H9" s="467">
        <v>43</v>
      </c>
      <c r="I9" s="467"/>
      <c r="J9" s="467"/>
      <c r="K9" s="467"/>
      <c r="L9" s="467"/>
      <c r="M9" s="467"/>
    </row>
    <row r="10" spans="1:13" s="460" customFormat="1" ht="14.25">
      <c r="A10" s="466" t="s">
        <v>1204</v>
      </c>
      <c r="B10" s="465">
        <f>C10+D10+E10+F10+G10+H10</f>
        <v>128</v>
      </c>
      <c r="C10" s="467">
        <v>30</v>
      </c>
      <c r="D10" s="467">
        <v>16</v>
      </c>
      <c r="E10" s="467">
        <v>52</v>
      </c>
      <c r="F10" s="467">
        <v>1</v>
      </c>
      <c r="G10" s="467">
        <v>15</v>
      </c>
      <c r="H10" s="467">
        <v>14</v>
      </c>
      <c r="I10" s="467"/>
      <c r="J10" s="467"/>
      <c r="K10" s="467"/>
      <c r="L10" s="467"/>
      <c r="M10" s="467"/>
    </row>
    <row r="11" spans="1:13" s="460" customFormat="1" ht="14.25">
      <c r="A11" s="464" t="s">
        <v>1205</v>
      </c>
      <c r="B11" s="465">
        <f aca="true" t="shared" si="1" ref="B11:B17">SUM(C11:M11)</f>
        <v>12998</v>
      </c>
      <c r="C11" s="465">
        <f aca="true" t="shared" si="2" ref="C11:M11">SUM(C12:C16)</f>
        <v>1323</v>
      </c>
      <c r="D11" s="465">
        <f t="shared" si="2"/>
        <v>1860</v>
      </c>
      <c r="E11" s="465">
        <f t="shared" si="2"/>
        <v>1996</v>
      </c>
      <c r="F11" s="465">
        <f t="shared" si="2"/>
        <v>1297</v>
      </c>
      <c r="G11" s="465">
        <f t="shared" si="2"/>
        <v>2128</v>
      </c>
      <c r="H11" s="465">
        <f t="shared" si="2"/>
        <v>1988</v>
      </c>
      <c r="I11" s="465">
        <f t="shared" si="2"/>
        <v>419</v>
      </c>
      <c r="J11" s="465">
        <f t="shared" si="2"/>
        <v>600</v>
      </c>
      <c r="K11" s="465">
        <f t="shared" si="2"/>
        <v>363</v>
      </c>
      <c r="L11" s="465">
        <f t="shared" si="2"/>
        <v>668</v>
      </c>
      <c r="M11" s="465">
        <f t="shared" si="2"/>
        <v>356</v>
      </c>
    </row>
    <row r="12" spans="1:13" s="460" customFormat="1" ht="14.25">
      <c r="A12" s="466" t="s">
        <v>1220</v>
      </c>
      <c r="B12" s="465">
        <f t="shared" si="1"/>
        <v>6100</v>
      </c>
      <c r="C12" s="468">
        <v>571</v>
      </c>
      <c r="D12" s="468">
        <v>1104</v>
      </c>
      <c r="E12" s="468">
        <v>1211</v>
      </c>
      <c r="F12" s="468">
        <v>505</v>
      </c>
      <c r="G12" s="468">
        <v>682</v>
      </c>
      <c r="H12" s="468">
        <v>561</v>
      </c>
      <c r="I12" s="468">
        <v>234</v>
      </c>
      <c r="J12" s="468">
        <v>298</v>
      </c>
      <c r="K12" s="468">
        <v>226</v>
      </c>
      <c r="L12" s="468">
        <v>497</v>
      </c>
      <c r="M12" s="468">
        <v>211</v>
      </c>
    </row>
    <row r="13" spans="1:13" s="460" customFormat="1" ht="14.25">
      <c r="A13" s="466" t="s">
        <v>1221</v>
      </c>
      <c r="B13" s="465">
        <f t="shared" si="1"/>
        <v>3493</v>
      </c>
      <c r="C13" s="468">
        <v>378</v>
      </c>
      <c r="D13" s="468">
        <v>537</v>
      </c>
      <c r="E13" s="468">
        <v>564</v>
      </c>
      <c r="F13" s="468">
        <v>483</v>
      </c>
      <c r="G13" s="468">
        <v>706</v>
      </c>
      <c r="H13" s="468">
        <v>518</v>
      </c>
      <c r="I13" s="468">
        <v>63</v>
      </c>
      <c r="J13" s="468">
        <v>57</v>
      </c>
      <c r="K13" s="468">
        <v>73</v>
      </c>
      <c r="L13" s="468">
        <v>64</v>
      </c>
      <c r="M13" s="468">
        <v>50</v>
      </c>
    </row>
    <row r="14" spans="1:13" s="460" customFormat="1" ht="14.25">
      <c r="A14" s="466" t="s">
        <v>1222</v>
      </c>
      <c r="B14" s="465">
        <f t="shared" si="1"/>
        <v>1053</v>
      </c>
      <c r="C14" s="468">
        <v>105</v>
      </c>
      <c r="D14" s="468"/>
      <c r="E14" s="468"/>
      <c r="F14" s="468">
        <v>14</v>
      </c>
      <c r="G14" s="468">
        <v>1</v>
      </c>
      <c r="H14" s="468">
        <v>638</v>
      </c>
      <c r="I14" s="468">
        <v>29</v>
      </c>
      <c r="J14" s="468">
        <v>184</v>
      </c>
      <c r="K14" s="468">
        <v>28</v>
      </c>
      <c r="L14" s="468">
        <v>30</v>
      </c>
      <c r="M14" s="468">
        <v>24</v>
      </c>
    </row>
    <row r="15" spans="1:13" s="460" customFormat="1" ht="14.25">
      <c r="A15" s="466" t="s">
        <v>1223</v>
      </c>
      <c r="B15" s="465">
        <f t="shared" si="1"/>
        <v>1497</v>
      </c>
      <c r="C15" s="468">
        <v>141</v>
      </c>
      <c r="D15" s="468">
        <v>162</v>
      </c>
      <c r="E15" s="468">
        <v>148</v>
      </c>
      <c r="F15" s="468">
        <v>143</v>
      </c>
      <c r="G15" s="468">
        <v>635</v>
      </c>
      <c r="H15" s="468">
        <v>209</v>
      </c>
      <c r="I15" s="468">
        <v>10</v>
      </c>
      <c r="J15" s="468">
        <v>10</v>
      </c>
      <c r="K15" s="468">
        <v>19</v>
      </c>
      <c r="L15" s="468">
        <v>10</v>
      </c>
      <c r="M15" s="468">
        <v>10</v>
      </c>
    </row>
    <row r="16" spans="1:13" s="460" customFormat="1" ht="14.25">
      <c r="A16" s="466" t="s">
        <v>1224</v>
      </c>
      <c r="B16" s="465">
        <f t="shared" si="1"/>
        <v>855</v>
      </c>
      <c r="C16" s="468">
        <v>128</v>
      </c>
      <c r="D16" s="468">
        <v>57</v>
      </c>
      <c r="E16" s="468">
        <v>73</v>
      </c>
      <c r="F16" s="468">
        <v>152</v>
      </c>
      <c r="G16" s="468">
        <v>104</v>
      </c>
      <c r="H16" s="468">
        <v>62</v>
      </c>
      <c r="I16" s="468">
        <v>83</v>
      </c>
      <c r="J16" s="468">
        <v>51</v>
      </c>
      <c r="K16" s="468">
        <v>17</v>
      </c>
      <c r="L16" s="468">
        <v>67</v>
      </c>
      <c r="M16" s="468">
        <v>61</v>
      </c>
    </row>
    <row r="17" spans="1:13" s="460" customFormat="1" ht="14.25">
      <c r="A17" s="464" t="s">
        <v>1225</v>
      </c>
      <c r="B17" s="465">
        <f t="shared" si="1"/>
        <v>5176</v>
      </c>
      <c r="C17" s="469">
        <v>888</v>
      </c>
      <c r="D17" s="469">
        <v>645</v>
      </c>
      <c r="E17" s="469">
        <v>1957</v>
      </c>
      <c r="F17" s="469">
        <v>155</v>
      </c>
      <c r="G17" s="469">
        <v>639</v>
      </c>
      <c r="H17" s="469">
        <v>224</v>
      </c>
      <c r="I17" s="469">
        <v>184</v>
      </c>
      <c r="J17" s="469">
        <v>159</v>
      </c>
      <c r="K17" s="469">
        <v>87</v>
      </c>
      <c r="L17" s="469">
        <v>112</v>
      </c>
      <c r="M17" s="469">
        <v>126</v>
      </c>
    </row>
    <row r="18" spans="1:13" s="460" customFormat="1" ht="14.25">
      <c r="A18" s="463" t="s">
        <v>1206</v>
      </c>
      <c r="B18" s="465">
        <f aca="true" t="shared" si="3" ref="B18:M18">SUM(B5,B11,B17)</f>
        <v>20428.8</v>
      </c>
      <c r="C18" s="469">
        <f t="shared" si="3"/>
        <v>2648.5</v>
      </c>
      <c r="D18" s="469">
        <f t="shared" si="3"/>
        <v>2858</v>
      </c>
      <c r="E18" s="469">
        <f t="shared" si="3"/>
        <v>4544.5</v>
      </c>
      <c r="F18" s="469">
        <f t="shared" si="3"/>
        <v>1603</v>
      </c>
      <c r="G18" s="469">
        <f t="shared" si="3"/>
        <v>3208</v>
      </c>
      <c r="H18" s="469">
        <f t="shared" si="3"/>
        <v>2492.8</v>
      </c>
      <c r="I18" s="469">
        <f t="shared" si="3"/>
        <v>603</v>
      </c>
      <c r="J18" s="469">
        <f t="shared" si="3"/>
        <v>759</v>
      </c>
      <c r="K18" s="469">
        <f t="shared" si="3"/>
        <v>450</v>
      </c>
      <c r="L18" s="469">
        <f t="shared" si="3"/>
        <v>780</v>
      </c>
      <c r="M18" s="469">
        <f t="shared" si="3"/>
        <v>482</v>
      </c>
    </row>
    <row r="19" spans="1:13" s="460" customFormat="1" ht="21">
      <c r="A19" s="547" t="s">
        <v>1226</v>
      </c>
      <c r="B19" s="547"/>
      <c r="C19" s="547"/>
      <c r="D19" s="547"/>
      <c r="E19" s="547"/>
      <c r="F19" s="547"/>
      <c r="G19" s="547"/>
      <c r="H19" s="547"/>
      <c r="I19" s="547"/>
      <c r="J19" s="547"/>
      <c r="K19" s="547"/>
      <c r="L19" s="547"/>
      <c r="M19" s="547"/>
    </row>
    <row r="20" spans="1:13" s="460" customFormat="1" ht="209.25" customHeight="1">
      <c r="A20" s="588" t="s">
        <v>1242</v>
      </c>
      <c r="B20" s="544"/>
      <c r="C20" s="544"/>
      <c r="D20" s="544"/>
      <c r="E20" s="544"/>
      <c r="F20" s="544"/>
      <c r="G20" s="544"/>
      <c r="H20" s="544"/>
      <c r="I20" s="544"/>
      <c r="J20" s="544"/>
      <c r="K20" s="544"/>
      <c r="L20" s="544"/>
      <c r="M20" s="544"/>
    </row>
    <row r="21" spans="3:4" ht="14.25">
      <c r="C21" s="458"/>
      <c r="D21" s="458"/>
    </row>
    <row r="22" spans="3:4" ht="14.25">
      <c r="C22" s="458"/>
      <c r="D22" s="458"/>
    </row>
    <row r="23" spans="3:4" ht="14.25">
      <c r="C23" s="458"/>
      <c r="D23" s="458"/>
    </row>
    <row r="24" spans="3:4" ht="14.25">
      <c r="C24" s="458"/>
      <c r="D24" s="458"/>
    </row>
    <row r="25" spans="3:4" ht="14.25">
      <c r="C25" s="458"/>
      <c r="D25" s="458"/>
    </row>
    <row r="26" spans="3:4" ht="14.25">
      <c r="C26" s="458"/>
      <c r="D26" s="458"/>
    </row>
    <row r="27" spans="3:4" ht="14.25">
      <c r="C27" s="458"/>
      <c r="D27" s="458"/>
    </row>
    <row r="28" spans="3:4" ht="14.25">
      <c r="C28" s="458"/>
      <c r="D28" s="458"/>
    </row>
    <row r="29" spans="3:4" ht="14.25">
      <c r="C29" s="458"/>
      <c r="D29" s="458"/>
    </row>
    <row r="30" spans="3:4" ht="14.25">
      <c r="C30" s="458"/>
      <c r="D30" s="458"/>
    </row>
    <row r="31" spans="3:4" ht="14.25">
      <c r="C31" s="458"/>
      <c r="D31" s="458"/>
    </row>
    <row r="32" spans="3:4" ht="14.25">
      <c r="C32" s="458"/>
      <c r="D32" s="458"/>
    </row>
    <row r="33" spans="3:4" ht="14.25">
      <c r="C33" s="458"/>
      <c r="D33" s="458"/>
    </row>
    <row r="34" spans="3:4" ht="14.25">
      <c r="C34" s="458"/>
      <c r="D34" s="458"/>
    </row>
    <row r="35" spans="3:4" ht="14.25">
      <c r="C35" s="458"/>
      <c r="D35" s="458"/>
    </row>
    <row r="36" spans="3:4" ht="14.25">
      <c r="C36" s="458"/>
      <c r="D36" s="458"/>
    </row>
    <row r="37" spans="3:4" ht="14.25">
      <c r="C37" s="458"/>
      <c r="D37" s="458"/>
    </row>
  </sheetData>
  <sheetProtection/>
  <mergeCells count="4">
    <mergeCell ref="A20:M20"/>
    <mergeCell ref="A2:M2"/>
    <mergeCell ref="L3:M3"/>
    <mergeCell ref="A19:M19"/>
  </mergeCells>
  <printOptions horizontalCentered="1"/>
  <pageMargins left="0.75" right="0.75" top="1" bottom="1" header="0.51" footer="0.51"/>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F17"/>
  <sheetViews>
    <sheetView zoomScale="80" zoomScaleNormal="80" workbookViewId="0" topLeftCell="A1">
      <selection activeCell="G8" sqref="G8"/>
    </sheetView>
  </sheetViews>
  <sheetFormatPr defaultColWidth="9.8515625" defaultRowHeight="12.75"/>
  <cols>
    <col min="1" max="1" width="46.421875" style="272" customWidth="1"/>
    <col min="2" max="2" width="18.140625" style="272" customWidth="1"/>
    <col min="3" max="3" width="17.421875" style="272" customWidth="1"/>
    <col min="4" max="4" width="17.421875" style="273" customWidth="1"/>
    <col min="5" max="6" width="10.421875" style="272" customWidth="1"/>
    <col min="7" max="16384" width="9.8515625" style="272" customWidth="1"/>
  </cols>
  <sheetData>
    <row r="1" spans="1:4" s="263" customFormat="1" ht="21" customHeight="1">
      <c r="A1" s="274" t="s">
        <v>816</v>
      </c>
      <c r="B1" s="275"/>
      <c r="C1" s="275"/>
      <c r="D1" s="276"/>
    </row>
    <row r="2" spans="1:4" s="314" customFormat="1" ht="40.5" customHeight="1">
      <c r="A2" s="548" t="s">
        <v>1126</v>
      </c>
      <c r="B2" s="548"/>
      <c r="C2" s="548"/>
      <c r="D2" s="548"/>
    </row>
    <row r="3" spans="1:4" s="265" customFormat="1" ht="21.75" customHeight="1">
      <c r="A3" s="277"/>
      <c r="B3" s="278"/>
      <c r="C3" s="549" t="s">
        <v>248</v>
      </c>
      <c r="D3" s="549"/>
    </row>
    <row r="4" spans="1:4" s="315" customFormat="1" ht="36" customHeight="1">
      <c r="A4" s="306" t="s">
        <v>249</v>
      </c>
      <c r="B4" s="99" t="s">
        <v>250</v>
      </c>
      <c r="C4" s="99" t="s">
        <v>251</v>
      </c>
      <c r="D4" s="290" t="s">
        <v>252</v>
      </c>
    </row>
    <row r="5" spans="1:4" ht="34.5" customHeight="1">
      <c r="A5" s="325" t="s">
        <v>1180</v>
      </c>
      <c r="B5" s="283">
        <v>430959</v>
      </c>
      <c r="C5" s="283">
        <v>500243</v>
      </c>
      <c r="D5" s="430">
        <f aca="true" t="shared" si="0" ref="D5:D16">C5/B5*100-100</f>
        <v>16.076703352291048</v>
      </c>
    </row>
    <row r="6" spans="1:4" ht="34.5" customHeight="1">
      <c r="A6" s="325" t="s">
        <v>1181</v>
      </c>
      <c r="B6" s="283">
        <v>706</v>
      </c>
      <c r="C6" s="283">
        <v>600</v>
      </c>
      <c r="D6" s="430">
        <f t="shared" si="0"/>
        <v>-15.01416430594901</v>
      </c>
    </row>
    <row r="7" spans="1:4" ht="34.5" customHeight="1">
      <c r="A7" s="325" t="s">
        <v>1182</v>
      </c>
      <c r="B7" s="283">
        <v>34522</v>
      </c>
      <c r="C7" s="283">
        <v>32406</v>
      </c>
      <c r="D7" s="430">
        <f t="shared" si="0"/>
        <v>-6.129424714674698</v>
      </c>
    </row>
    <row r="8" spans="1:4" ht="34.5" customHeight="1">
      <c r="A8" s="325" t="s">
        <v>1183</v>
      </c>
      <c r="B8" s="283">
        <v>2641</v>
      </c>
      <c r="C8" s="283">
        <v>2500</v>
      </c>
      <c r="D8" s="430">
        <f t="shared" si="0"/>
        <v>-5.338886785308588</v>
      </c>
    </row>
    <row r="9" spans="1:4" ht="34.5" customHeight="1">
      <c r="A9" s="326" t="s">
        <v>1184</v>
      </c>
      <c r="B9" s="283">
        <v>3468</v>
      </c>
      <c r="C9" s="283"/>
      <c r="D9" s="430">
        <f t="shared" si="0"/>
        <v>-100</v>
      </c>
    </row>
    <row r="10" spans="1:4" s="315" customFormat="1" ht="34.5" customHeight="1">
      <c r="A10" s="306" t="s">
        <v>817</v>
      </c>
      <c r="B10" s="327">
        <f>SUM(B5:B9)</f>
        <v>472296</v>
      </c>
      <c r="C10" s="327">
        <f>SUM(C5:C9)</f>
        <v>535749</v>
      </c>
      <c r="D10" s="430">
        <f t="shared" si="0"/>
        <v>13.435006860104679</v>
      </c>
    </row>
    <row r="11" spans="1:4" s="315" customFormat="1" ht="34.5" customHeight="1">
      <c r="A11" s="487" t="s">
        <v>278</v>
      </c>
      <c r="B11" s="488">
        <f>SUM(B12:B15)</f>
        <v>101289</v>
      </c>
      <c r="C11" s="488">
        <f>SUM(C12:C15)</f>
        <v>142930</v>
      </c>
      <c r="D11" s="430">
        <f t="shared" si="0"/>
        <v>41.11107820197651</v>
      </c>
    </row>
    <row r="12" spans="1:4" ht="34.5" customHeight="1">
      <c r="A12" s="310" t="s">
        <v>818</v>
      </c>
      <c r="B12" s="489">
        <v>91849</v>
      </c>
      <c r="C12" s="489">
        <v>139752</v>
      </c>
      <c r="D12" s="430">
        <f t="shared" si="0"/>
        <v>52.154078977452116</v>
      </c>
    </row>
    <row r="13" spans="1:4" ht="34.5" customHeight="1">
      <c r="A13" s="325" t="s">
        <v>819</v>
      </c>
      <c r="B13" s="282">
        <v>4126</v>
      </c>
      <c r="C13" s="282">
        <v>937</v>
      </c>
      <c r="D13" s="430">
        <f t="shared" si="0"/>
        <v>-77.29035385361125</v>
      </c>
    </row>
    <row r="14" spans="1:4" ht="34.5" customHeight="1">
      <c r="A14" s="325" t="s">
        <v>283</v>
      </c>
      <c r="B14" s="282"/>
      <c r="C14" s="282"/>
      <c r="D14" s="430"/>
    </row>
    <row r="15" spans="1:4" ht="34.5" customHeight="1">
      <c r="A15" s="325" t="s">
        <v>285</v>
      </c>
      <c r="B15" s="282">
        <v>5314</v>
      </c>
      <c r="C15" s="282">
        <v>2241</v>
      </c>
      <c r="D15" s="430">
        <f t="shared" si="0"/>
        <v>-57.828377869777945</v>
      </c>
    </row>
    <row r="16" spans="1:6" ht="34.5" customHeight="1">
      <c r="A16" s="306" t="s">
        <v>286</v>
      </c>
      <c r="B16" s="490">
        <f>B10+B11</f>
        <v>573585</v>
      </c>
      <c r="C16" s="490">
        <f>C10+C11</f>
        <v>678679</v>
      </c>
      <c r="D16" s="430">
        <f t="shared" si="0"/>
        <v>18.322306196989118</v>
      </c>
      <c r="E16" s="491"/>
      <c r="F16" s="491"/>
    </row>
    <row r="17" spans="1:4" ht="19.5" customHeight="1">
      <c r="A17" s="550"/>
      <c r="B17" s="550"/>
      <c r="C17" s="550"/>
      <c r="D17" s="550"/>
    </row>
  </sheetData>
  <sheetProtection/>
  <mergeCells count="3">
    <mergeCell ref="A2:D2"/>
    <mergeCell ref="C3:D3"/>
    <mergeCell ref="A17:D17"/>
  </mergeCells>
  <printOptions horizontalCentered="1"/>
  <pageMargins left="0.59" right="0.59" top="0.7900000000000001" bottom="0.7900000000000001" header="0.31" footer="0.31"/>
  <pageSetup errors="NA" firstPageNumber="1" useFirstPageNumber="1" fitToHeight="0" horizontalDpi="600" verticalDpi="600" orientation="portrait" paperSize="9" scale="92"/>
</worksheet>
</file>

<file path=xl/worksheets/sheet15.xml><?xml version="1.0" encoding="utf-8"?>
<worksheet xmlns="http://schemas.openxmlformats.org/spreadsheetml/2006/main" xmlns:r="http://schemas.openxmlformats.org/officeDocument/2006/relationships">
  <dimension ref="A1:D34"/>
  <sheetViews>
    <sheetView workbookViewId="0" topLeftCell="A16">
      <selection activeCell="B10" sqref="B10"/>
    </sheetView>
  </sheetViews>
  <sheetFormatPr defaultColWidth="9.8515625" defaultRowHeight="12.75"/>
  <cols>
    <col min="1" max="1" width="59.57421875" style="316" customWidth="1"/>
    <col min="2" max="3" width="17.7109375" style="272" customWidth="1"/>
    <col min="4" max="4" width="17.7109375" style="317" customWidth="1"/>
    <col min="5" max="5" width="10.421875" style="272" customWidth="1"/>
    <col min="6" max="16384" width="9.8515625" style="272" customWidth="1"/>
  </cols>
  <sheetData>
    <row r="1" spans="1:4" s="263" customFormat="1" ht="16.5" customHeight="1">
      <c r="A1" s="318" t="s">
        <v>820</v>
      </c>
      <c r="B1" s="275"/>
      <c r="C1" s="275"/>
      <c r="D1" s="276"/>
    </row>
    <row r="2" spans="1:4" s="314" customFormat="1" ht="27.75" customHeight="1">
      <c r="A2" s="548" t="s">
        <v>1127</v>
      </c>
      <c r="B2" s="548"/>
      <c r="C2" s="548"/>
      <c r="D2" s="548"/>
    </row>
    <row r="3" spans="1:4" s="265" customFormat="1" ht="21" customHeight="1">
      <c r="A3" s="319"/>
      <c r="B3" s="320"/>
      <c r="C3" s="551" t="s">
        <v>248</v>
      </c>
      <c r="D3" s="551"/>
    </row>
    <row r="4" spans="1:4" s="271" customFormat="1" ht="30" customHeight="1">
      <c r="A4" s="215" t="s">
        <v>249</v>
      </c>
      <c r="B4" s="99" t="s">
        <v>250</v>
      </c>
      <c r="C4" s="174" t="s">
        <v>251</v>
      </c>
      <c r="D4" s="217" t="s">
        <v>252</v>
      </c>
    </row>
    <row r="5" spans="1:4" ht="21.75" customHeight="1">
      <c r="A5" s="321" t="s">
        <v>821</v>
      </c>
      <c r="B5" s="322"/>
      <c r="C5" s="322">
        <v>34</v>
      </c>
      <c r="D5" s="431"/>
    </row>
    <row r="6" spans="1:4" ht="21.75" customHeight="1">
      <c r="A6" s="321" t="s">
        <v>822</v>
      </c>
      <c r="B6" s="322"/>
      <c r="C6" s="322">
        <v>34</v>
      </c>
      <c r="D6" s="431"/>
    </row>
    <row r="7" spans="1:4" ht="21.75" customHeight="1">
      <c r="A7" s="321" t="s">
        <v>823</v>
      </c>
      <c r="B7" s="322"/>
      <c r="C7" s="322"/>
      <c r="D7" s="431"/>
    </row>
    <row r="8" spans="1:4" ht="21.75" customHeight="1">
      <c r="A8" s="321" t="s">
        <v>824</v>
      </c>
      <c r="B8" s="322">
        <v>719</v>
      </c>
      <c r="C8" s="322">
        <v>358</v>
      </c>
      <c r="D8" s="431">
        <f aca="true" t="shared" si="0" ref="D8:D33">C8/B8*100-100</f>
        <v>-50.208623087621696</v>
      </c>
    </row>
    <row r="9" spans="1:4" ht="21.75" customHeight="1">
      <c r="A9" s="321" t="s">
        <v>825</v>
      </c>
      <c r="B9" s="322">
        <v>719</v>
      </c>
      <c r="C9" s="322">
        <v>358</v>
      </c>
      <c r="D9" s="431">
        <f t="shared" si="0"/>
        <v>-50.208623087621696</v>
      </c>
    </row>
    <row r="10" spans="1:4" ht="21.75" customHeight="1">
      <c r="A10" s="321" t="s">
        <v>826</v>
      </c>
      <c r="B10" s="322">
        <f>SUM(B11:B15)</f>
        <v>453571</v>
      </c>
      <c r="C10" s="322">
        <f>SUM(C11:C15)</f>
        <v>470046</v>
      </c>
      <c r="D10" s="431">
        <f t="shared" si="0"/>
        <v>3.6322868966490347</v>
      </c>
    </row>
    <row r="11" spans="1:4" ht="21.75" customHeight="1">
      <c r="A11" s="323" t="s">
        <v>827</v>
      </c>
      <c r="B11" s="322">
        <f>412625+493</f>
        <v>413118</v>
      </c>
      <c r="C11" s="322">
        <v>427140</v>
      </c>
      <c r="D11" s="431">
        <f t="shared" si="0"/>
        <v>3.3941876170972876</v>
      </c>
    </row>
    <row r="12" spans="1:4" ht="21.75" customHeight="1">
      <c r="A12" s="323" t="s">
        <v>828</v>
      </c>
      <c r="B12" s="322"/>
      <c r="C12" s="322"/>
      <c r="D12" s="431"/>
    </row>
    <row r="13" spans="1:4" ht="21.75" customHeight="1">
      <c r="A13" s="323" t="s">
        <v>829</v>
      </c>
      <c r="B13" s="322">
        <v>20003</v>
      </c>
      <c r="C13" s="322">
        <v>32406</v>
      </c>
      <c r="D13" s="431">
        <f t="shared" si="0"/>
        <v>62.00569914512823</v>
      </c>
    </row>
    <row r="14" spans="1:4" ht="21.75" customHeight="1">
      <c r="A14" s="321" t="s">
        <v>830</v>
      </c>
      <c r="B14" s="322">
        <v>2450</v>
      </c>
      <c r="C14" s="322">
        <v>2500</v>
      </c>
      <c r="D14" s="431">
        <f t="shared" si="0"/>
        <v>2.040816326530617</v>
      </c>
    </row>
    <row r="15" spans="1:4" ht="21.75" customHeight="1">
      <c r="A15" s="321" t="s">
        <v>831</v>
      </c>
      <c r="B15" s="322">
        <v>18000</v>
      </c>
      <c r="C15" s="322">
        <v>8000</v>
      </c>
      <c r="D15" s="431">
        <f t="shared" si="0"/>
        <v>-55.55555555555556</v>
      </c>
    </row>
    <row r="16" spans="1:4" ht="21.75" customHeight="1">
      <c r="A16" s="321" t="s">
        <v>832</v>
      </c>
      <c r="B16" s="322"/>
      <c r="C16" s="322"/>
      <c r="D16" s="431"/>
    </row>
    <row r="17" spans="1:4" ht="21.75" customHeight="1">
      <c r="A17" s="321" t="s">
        <v>833</v>
      </c>
      <c r="B17" s="322"/>
      <c r="C17" s="322"/>
      <c r="D17" s="431"/>
    </row>
    <row r="18" spans="1:4" ht="21.75" customHeight="1">
      <c r="A18" s="321" t="s">
        <v>834</v>
      </c>
      <c r="B18" s="322"/>
      <c r="C18" s="322"/>
      <c r="D18" s="431"/>
    </row>
    <row r="19" spans="1:4" ht="21.75" customHeight="1">
      <c r="A19" s="321" t="s">
        <v>835</v>
      </c>
      <c r="B19" s="322"/>
      <c r="C19" s="322"/>
      <c r="D19" s="431"/>
    </row>
    <row r="20" spans="1:4" ht="21.75" customHeight="1">
      <c r="A20" s="321" t="s">
        <v>836</v>
      </c>
      <c r="B20" s="322"/>
      <c r="C20" s="322"/>
      <c r="D20" s="431"/>
    </row>
    <row r="21" spans="1:4" ht="21.75" customHeight="1">
      <c r="A21" s="321" t="s">
        <v>837</v>
      </c>
      <c r="B21" s="322">
        <f>SUM(B22:B24)</f>
        <v>35584</v>
      </c>
      <c r="C21" s="322">
        <f>SUM(C22:C24)</f>
        <v>82638</v>
      </c>
      <c r="D21" s="431">
        <f t="shared" si="0"/>
        <v>132.23358812949638</v>
      </c>
    </row>
    <row r="22" spans="1:4" ht="21.75" customHeight="1">
      <c r="A22" s="321" t="s">
        <v>1082</v>
      </c>
      <c r="B22" s="322">
        <v>35000</v>
      </c>
      <c r="C22" s="322">
        <v>82000</v>
      </c>
      <c r="D22" s="431">
        <f t="shared" si="0"/>
        <v>134.2857142857143</v>
      </c>
    </row>
    <row r="23" spans="1:4" ht="21.75" customHeight="1">
      <c r="A23" s="321" t="s">
        <v>839</v>
      </c>
      <c r="B23" s="322"/>
      <c r="C23" s="322"/>
      <c r="D23" s="431"/>
    </row>
    <row r="24" spans="1:4" ht="21.75" customHeight="1">
      <c r="A24" s="321" t="s">
        <v>840</v>
      </c>
      <c r="B24" s="322">
        <v>584</v>
      </c>
      <c r="C24" s="322">
        <v>638</v>
      </c>
      <c r="D24" s="431">
        <f t="shared" si="0"/>
        <v>9.24657534246576</v>
      </c>
    </row>
    <row r="25" spans="1:4" ht="21.75" customHeight="1">
      <c r="A25" s="321" t="s">
        <v>841</v>
      </c>
      <c r="B25" s="322">
        <v>15439</v>
      </c>
      <c r="C25" s="322">
        <v>17123</v>
      </c>
      <c r="D25" s="431">
        <f t="shared" si="0"/>
        <v>10.9074421918518</v>
      </c>
    </row>
    <row r="26" spans="1:4" s="315" customFormat="1" ht="21.75" customHeight="1">
      <c r="A26" s="324" t="s">
        <v>842</v>
      </c>
      <c r="B26" s="324">
        <f>B5+B8+B10+B16+B18+B21+B25</f>
        <v>505313</v>
      </c>
      <c r="C26" s="324">
        <f>C5+C8+C10+C16+C18+C21+C25</f>
        <v>570199</v>
      </c>
      <c r="D26" s="431">
        <f t="shared" si="0"/>
        <v>12.84075414643992</v>
      </c>
    </row>
    <row r="27" spans="1:4" s="315" customFormat="1" ht="21.75" customHeight="1">
      <c r="A27" s="492" t="s">
        <v>312</v>
      </c>
      <c r="B27" s="307">
        <f>SUM(B28:B32)</f>
        <v>68272</v>
      </c>
      <c r="C27" s="307">
        <f>SUM(C28:C32)</f>
        <v>108480</v>
      </c>
      <c r="D27" s="431">
        <f t="shared" si="0"/>
        <v>58.89383641902975</v>
      </c>
    </row>
    <row r="28" spans="1:4" s="315" customFormat="1" ht="21.75" customHeight="1">
      <c r="A28" s="321" t="s">
        <v>1083</v>
      </c>
      <c r="B28" s="493"/>
      <c r="C28" s="307"/>
      <c r="D28" s="431"/>
    </row>
    <row r="29" spans="1:4" s="495" customFormat="1" ht="21.75" customHeight="1">
      <c r="A29" s="494" t="s">
        <v>843</v>
      </c>
      <c r="B29" s="493">
        <v>40030</v>
      </c>
      <c r="C29" s="493">
        <v>55280</v>
      </c>
      <c r="D29" s="431">
        <f t="shared" si="0"/>
        <v>38.09642767924058</v>
      </c>
    </row>
    <row r="30" spans="1:4" ht="21.75" customHeight="1">
      <c r="A30" s="321" t="s">
        <v>325</v>
      </c>
      <c r="B30" s="322">
        <v>80</v>
      </c>
      <c r="C30" s="322">
        <v>200</v>
      </c>
      <c r="D30" s="431">
        <f t="shared" si="0"/>
        <v>150</v>
      </c>
    </row>
    <row r="31" spans="1:4" ht="21.75" customHeight="1">
      <c r="A31" s="321" t="s">
        <v>844</v>
      </c>
      <c r="B31" s="496">
        <v>25921</v>
      </c>
      <c r="C31" s="496">
        <v>53000</v>
      </c>
      <c r="D31" s="431">
        <f t="shared" si="0"/>
        <v>104.46742023841674</v>
      </c>
    </row>
    <row r="32" spans="1:4" ht="21.75" customHeight="1">
      <c r="A32" s="321" t="s">
        <v>317</v>
      </c>
      <c r="B32" s="322">
        <v>2241</v>
      </c>
      <c r="C32" s="322"/>
      <c r="D32" s="431">
        <f t="shared" si="0"/>
        <v>-100</v>
      </c>
    </row>
    <row r="33" spans="1:4" s="315" customFormat="1" ht="21.75" customHeight="1">
      <c r="A33" s="324" t="s">
        <v>845</v>
      </c>
      <c r="B33" s="307">
        <f>B26+B27</f>
        <v>573585</v>
      </c>
      <c r="C33" s="307">
        <f>C26+C27</f>
        <v>678679</v>
      </c>
      <c r="D33" s="431">
        <f t="shared" si="0"/>
        <v>18.322306196989118</v>
      </c>
    </row>
    <row r="34" spans="1:4" ht="16.5" customHeight="1">
      <c r="A34" s="552"/>
      <c r="B34" s="552"/>
      <c r="C34" s="552"/>
      <c r="D34" s="552"/>
    </row>
  </sheetData>
  <sheetProtection/>
  <mergeCells count="3">
    <mergeCell ref="A2:D2"/>
    <mergeCell ref="C3:D3"/>
    <mergeCell ref="A34:D34"/>
  </mergeCells>
  <printOptions horizontalCentered="1"/>
  <pageMargins left="0.59" right="0.59" top="0.7900000000000001" bottom="0.7900000000000001" header="0.31" footer="0.31"/>
  <pageSetup errors="NA" firstPageNumber="1" useFirstPageNumber="1" fitToHeight="0" horizontalDpi="600" verticalDpi="600" orientation="portrait" paperSize="9" scale="82"/>
</worksheet>
</file>

<file path=xl/worksheets/sheet16.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D29" sqref="D29"/>
    </sheetView>
  </sheetViews>
  <sheetFormatPr defaultColWidth="9.8515625" defaultRowHeight="12.75"/>
  <cols>
    <col min="1" max="1" width="49.7109375" style="295" customWidth="1"/>
    <col min="2" max="2" width="17.28125" style="296" customWidth="1"/>
    <col min="3" max="3" width="15.57421875" style="296" customWidth="1"/>
    <col min="4" max="4" width="16.421875" style="297" customWidth="1"/>
    <col min="5" max="16384" width="9.8515625" style="295" customWidth="1"/>
  </cols>
  <sheetData>
    <row r="1" spans="1:4" s="291" customFormat="1" ht="17.25" customHeight="1">
      <c r="A1" s="298" t="s">
        <v>846</v>
      </c>
      <c r="B1" s="299"/>
      <c r="C1" s="299"/>
      <c r="D1" s="300"/>
    </row>
    <row r="2" spans="1:4" s="292" customFormat="1" ht="34.5" customHeight="1">
      <c r="A2" s="553" t="s">
        <v>1128</v>
      </c>
      <c r="B2" s="553"/>
      <c r="C2" s="553"/>
      <c r="D2" s="553"/>
    </row>
    <row r="3" spans="1:4" s="269" customFormat="1" ht="24" customHeight="1">
      <c r="A3" s="301"/>
      <c r="B3" s="301"/>
      <c r="C3" s="301"/>
      <c r="D3" s="302" t="s">
        <v>248</v>
      </c>
    </row>
    <row r="4" spans="1:4" s="293" customFormat="1" ht="27.75" customHeight="1">
      <c r="A4" s="303" t="s">
        <v>249</v>
      </c>
      <c r="B4" s="99" t="s">
        <v>250</v>
      </c>
      <c r="C4" s="303" t="s">
        <v>251</v>
      </c>
      <c r="D4" s="290" t="s">
        <v>252</v>
      </c>
    </row>
    <row r="5" spans="1:4" s="294" customFormat="1" ht="27.75" customHeight="1">
      <c r="A5" s="304" t="s">
        <v>1175</v>
      </c>
      <c r="B5" s="305">
        <v>430959</v>
      </c>
      <c r="C5" s="305">
        <v>500243</v>
      </c>
      <c r="D5" s="439">
        <f>C5/B5*100-100</f>
        <v>16.076703352291048</v>
      </c>
    </row>
    <row r="6" spans="1:4" s="294" customFormat="1" ht="27.75" customHeight="1">
      <c r="A6" s="304" t="s">
        <v>1176</v>
      </c>
      <c r="B6" s="305">
        <v>706</v>
      </c>
      <c r="C6" s="305">
        <v>600</v>
      </c>
      <c r="D6" s="439">
        <f aca="true" t="shared" si="0" ref="D6:D16">C6/B6*100-100</f>
        <v>-15.01416430594901</v>
      </c>
    </row>
    <row r="7" spans="1:4" s="294" customFormat="1" ht="27.75" customHeight="1">
      <c r="A7" s="304" t="s">
        <v>1177</v>
      </c>
      <c r="B7" s="305">
        <v>34522</v>
      </c>
      <c r="C7" s="305">
        <v>32406</v>
      </c>
      <c r="D7" s="439">
        <f t="shared" si="0"/>
        <v>-6.129424714674698</v>
      </c>
    </row>
    <row r="8" spans="1:4" s="294" customFormat="1" ht="27.75" customHeight="1">
      <c r="A8" s="304" t="s">
        <v>1178</v>
      </c>
      <c r="B8" s="305">
        <v>2641</v>
      </c>
      <c r="C8" s="305">
        <v>2500</v>
      </c>
      <c r="D8" s="439">
        <f t="shared" si="0"/>
        <v>-5.338886785308588</v>
      </c>
    </row>
    <row r="9" spans="1:4" s="294" customFormat="1" ht="27.75" customHeight="1">
      <c r="A9" s="304" t="s">
        <v>1179</v>
      </c>
      <c r="B9" s="305">
        <v>3468</v>
      </c>
      <c r="C9" s="305"/>
      <c r="D9" s="439">
        <f t="shared" si="0"/>
        <v>-100</v>
      </c>
    </row>
    <row r="10" spans="1:4" s="294" customFormat="1" ht="27.75" customHeight="1">
      <c r="A10" s="306" t="s">
        <v>321</v>
      </c>
      <c r="B10" s="307">
        <f>SUM(B5:B9)</f>
        <v>472296</v>
      </c>
      <c r="C10" s="307">
        <f>SUM(C5:C9)</f>
        <v>535749</v>
      </c>
      <c r="D10" s="439">
        <f t="shared" si="0"/>
        <v>13.435006860104679</v>
      </c>
    </row>
    <row r="11" spans="1:4" s="293" customFormat="1" ht="27.75" customHeight="1">
      <c r="A11" s="308" t="s">
        <v>278</v>
      </c>
      <c r="B11" s="309">
        <f>SUM(B12:B15)</f>
        <v>101289</v>
      </c>
      <c r="C11" s="309">
        <f>SUM(C12:C15)</f>
        <v>142930</v>
      </c>
      <c r="D11" s="439">
        <f t="shared" si="0"/>
        <v>41.11107820197651</v>
      </c>
    </row>
    <row r="12" spans="1:4" s="293" customFormat="1" ht="27.75" customHeight="1">
      <c r="A12" s="310" t="s">
        <v>818</v>
      </c>
      <c r="B12" s="305">
        <v>91849</v>
      </c>
      <c r="C12" s="305">
        <v>139752</v>
      </c>
      <c r="D12" s="439">
        <f t="shared" si="0"/>
        <v>52.154078977452116</v>
      </c>
    </row>
    <row r="13" spans="1:4" s="294" customFormat="1" ht="27.75" customHeight="1">
      <c r="A13" s="310" t="s">
        <v>819</v>
      </c>
      <c r="B13" s="305">
        <v>4126</v>
      </c>
      <c r="C13" s="305">
        <v>937</v>
      </c>
      <c r="D13" s="439">
        <f t="shared" si="0"/>
        <v>-77.29035385361125</v>
      </c>
    </row>
    <row r="14" spans="1:4" s="294" customFormat="1" ht="27.75" customHeight="1">
      <c r="A14" s="310" t="s">
        <v>322</v>
      </c>
      <c r="B14" s="305"/>
      <c r="C14" s="305"/>
      <c r="D14" s="439"/>
    </row>
    <row r="15" spans="1:4" s="294" customFormat="1" ht="27.75" customHeight="1">
      <c r="A15" s="310" t="s">
        <v>285</v>
      </c>
      <c r="B15" s="305">
        <v>5314</v>
      </c>
      <c r="C15" s="305">
        <v>2241</v>
      </c>
      <c r="D15" s="439">
        <f t="shared" si="0"/>
        <v>-57.828377869777945</v>
      </c>
    </row>
    <row r="16" spans="1:6" s="293" customFormat="1" ht="27.75" customHeight="1">
      <c r="A16" s="311" t="s">
        <v>286</v>
      </c>
      <c r="B16" s="312">
        <f>B10+B11</f>
        <v>573585</v>
      </c>
      <c r="C16" s="312">
        <f>C10+C11</f>
        <v>678679</v>
      </c>
      <c r="D16" s="439">
        <f t="shared" si="0"/>
        <v>18.322306196989118</v>
      </c>
      <c r="F16" s="313"/>
    </row>
  </sheetData>
  <sheetProtection/>
  <mergeCells count="1">
    <mergeCell ref="A2:D2"/>
  </mergeCells>
  <printOptions horizontalCentered="1"/>
  <pageMargins left="0.5902777777777778" right="0.5902777777777778" top="0.7909722222222222" bottom="0.7909722222222222" header="0.3104166666666667" footer="0.3104166666666667"/>
  <pageSetup errors="NA" firstPageNumber="1" useFirstPageNumber="1" fitToHeight="0" fitToWidth="1" horizontalDpi="600" verticalDpi="600" orientation="portrait" paperSize="9" scale="93"/>
</worksheet>
</file>

<file path=xl/worksheets/sheet17.xml><?xml version="1.0" encoding="utf-8"?>
<worksheet xmlns="http://schemas.openxmlformats.org/spreadsheetml/2006/main" xmlns:r="http://schemas.openxmlformats.org/officeDocument/2006/relationships">
  <sheetPr>
    <pageSetUpPr fitToPage="1"/>
  </sheetPr>
  <dimension ref="A1:D28"/>
  <sheetViews>
    <sheetView showZeros="0" workbookViewId="0" topLeftCell="A13">
      <selection activeCell="A29" sqref="A29"/>
    </sheetView>
  </sheetViews>
  <sheetFormatPr defaultColWidth="9.8515625" defaultRowHeight="12.75"/>
  <cols>
    <col min="1" max="1" width="54.28125" style="272" customWidth="1"/>
    <col min="2" max="3" width="16.7109375" style="272" customWidth="1"/>
    <col min="4" max="4" width="14.28125" style="273" customWidth="1"/>
    <col min="5" max="16384" width="9.8515625" style="272" customWidth="1"/>
  </cols>
  <sheetData>
    <row r="1" spans="1:4" s="263" customFormat="1" ht="21.75" customHeight="1">
      <c r="A1" s="274" t="s">
        <v>847</v>
      </c>
      <c r="B1" s="275"/>
      <c r="C1" s="275"/>
      <c r="D1" s="276"/>
    </row>
    <row r="2" spans="1:4" s="264" customFormat="1" ht="25.5" customHeight="1">
      <c r="A2" s="548" t="s">
        <v>1129</v>
      </c>
      <c r="B2" s="548"/>
      <c r="C2" s="548"/>
      <c r="D2" s="548"/>
    </row>
    <row r="3" spans="1:4" s="265" customFormat="1" ht="21" customHeight="1">
      <c r="A3" s="277"/>
      <c r="B3" s="278"/>
      <c r="C3" s="549" t="s">
        <v>248</v>
      </c>
      <c r="D3" s="549"/>
    </row>
    <row r="4" spans="1:4" s="266" customFormat="1" ht="27.75" customHeight="1">
      <c r="A4" s="279" t="s">
        <v>249</v>
      </c>
      <c r="B4" s="99" t="s">
        <v>250</v>
      </c>
      <c r="C4" s="280" t="s">
        <v>251</v>
      </c>
      <c r="D4" s="101" t="s">
        <v>252</v>
      </c>
    </row>
    <row r="5" spans="1:4" s="267" customFormat="1" ht="24.75" customHeight="1">
      <c r="A5" s="281" t="s">
        <v>848</v>
      </c>
      <c r="B5" s="282"/>
      <c r="C5" s="283">
        <f>SUM(C6)</f>
        <v>34</v>
      </c>
      <c r="D5" s="430"/>
    </row>
    <row r="6" spans="1:4" s="267" customFormat="1" ht="24.75" customHeight="1">
      <c r="A6" s="281" t="s">
        <v>1185</v>
      </c>
      <c r="B6" s="282"/>
      <c r="C6" s="283">
        <v>34</v>
      </c>
      <c r="D6" s="430"/>
    </row>
    <row r="7" spans="1:4" s="268" customFormat="1" ht="24.75" customHeight="1">
      <c r="A7" s="284" t="s">
        <v>824</v>
      </c>
      <c r="B7" s="283">
        <f>SUM(B8)</f>
        <v>719</v>
      </c>
      <c r="C7" s="283">
        <f>SUM(C8)</f>
        <v>358</v>
      </c>
      <c r="D7" s="430">
        <f aca="true" t="shared" si="0" ref="D7:D28">C7/B7*100-100</f>
        <v>-50.208623087621696</v>
      </c>
    </row>
    <row r="8" spans="1:4" s="268" customFormat="1" ht="24.75" customHeight="1">
      <c r="A8" s="284" t="s">
        <v>1186</v>
      </c>
      <c r="B8" s="283">
        <v>719</v>
      </c>
      <c r="C8" s="283">
        <v>358</v>
      </c>
      <c r="D8" s="430">
        <f t="shared" si="0"/>
        <v>-50.208623087621696</v>
      </c>
    </row>
    <row r="9" spans="1:4" s="268" customFormat="1" ht="24.75" customHeight="1">
      <c r="A9" s="285" t="s">
        <v>826</v>
      </c>
      <c r="B9" s="283">
        <f>SUM(B10:B13)</f>
        <v>453078</v>
      </c>
      <c r="C9" s="283">
        <f>SUM(C10:C13)</f>
        <v>470046</v>
      </c>
      <c r="D9" s="430">
        <f t="shared" si="0"/>
        <v>3.7450505211023284</v>
      </c>
    </row>
    <row r="10" spans="1:4" s="268" customFormat="1" ht="24.75" customHeight="1">
      <c r="A10" s="286" t="s">
        <v>827</v>
      </c>
      <c r="B10" s="283">
        <v>412625</v>
      </c>
      <c r="C10" s="283">
        <v>427140</v>
      </c>
      <c r="D10" s="430">
        <f t="shared" si="0"/>
        <v>3.5177219024538147</v>
      </c>
    </row>
    <row r="11" spans="1:4" s="268" customFormat="1" ht="24.75" customHeight="1">
      <c r="A11" s="286" t="s">
        <v>829</v>
      </c>
      <c r="B11" s="283">
        <v>20003</v>
      </c>
      <c r="C11" s="283">
        <v>32406</v>
      </c>
      <c r="D11" s="430">
        <f t="shared" si="0"/>
        <v>62.00569914512823</v>
      </c>
    </row>
    <row r="12" spans="1:4" s="268" customFormat="1" ht="24.75" customHeight="1">
      <c r="A12" s="286" t="s">
        <v>830</v>
      </c>
      <c r="B12" s="283">
        <v>2450</v>
      </c>
      <c r="C12" s="283">
        <v>2500</v>
      </c>
      <c r="D12" s="430">
        <f t="shared" si="0"/>
        <v>2.040816326530617</v>
      </c>
    </row>
    <row r="13" spans="1:4" s="268" customFormat="1" ht="24.75" customHeight="1">
      <c r="A13" s="286" t="s">
        <v>1187</v>
      </c>
      <c r="B13" s="283">
        <v>18000</v>
      </c>
      <c r="C13" s="283">
        <v>8000</v>
      </c>
      <c r="D13" s="430">
        <f t="shared" si="0"/>
        <v>-55.55555555555556</v>
      </c>
    </row>
    <row r="14" spans="1:4" s="268" customFormat="1" ht="24.75" customHeight="1">
      <c r="A14" s="285" t="s">
        <v>849</v>
      </c>
      <c r="B14" s="283"/>
      <c r="C14" s="283"/>
      <c r="D14" s="430"/>
    </row>
    <row r="15" spans="1:4" s="268" customFormat="1" ht="24.75" customHeight="1">
      <c r="A15" s="285" t="s">
        <v>812</v>
      </c>
      <c r="B15" s="283"/>
      <c r="C15" s="283"/>
      <c r="D15" s="430"/>
    </row>
    <row r="16" spans="1:4" s="268" customFormat="1" ht="24.75" customHeight="1">
      <c r="A16" s="285" t="s">
        <v>850</v>
      </c>
      <c r="B16" s="283">
        <f>SUM(B17:B18)</f>
        <v>35584</v>
      </c>
      <c r="C16" s="283">
        <f>SUM(C17:C18)</f>
        <v>82638</v>
      </c>
      <c r="D16" s="430">
        <f t="shared" si="0"/>
        <v>132.23358812949638</v>
      </c>
    </row>
    <row r="17" spans="1:4" s="268" customFormat="1" ht="24.75" customHeight="1">
      <c r="A17" s="285" t="s">
        <v>838</v>
      </c>
      <c r="B17" s="283">
        <v>35000</v>
      </c>
      <c r="C17" s="283">
        <v>82000</v>
      </c>
      <c r="D17" s="430">
        <f t="shared" si="0"/>
        <v>134.2857142857143</v>
      </c>
    </row>
    <row r="18" spans="1:4" s="268" customFormat="1" ht="24.75" customHeight="1">
      <c r="A18" s="285" t="s">
        <v>1188</v>
      </c>
      <c r="B18" s="283">
        <v>584</v>
      </c>
      <c r="C18" s="283">
        <v>638</v>
      </c>
      <c r="D18" s="430">
        <f t="shared" si="0"/>
        <v>9.24657534246576</v>
      </c>
    </row>
    <row r="19" spans="1:4" s="268" customFormat="1" ht="24.75" customHeight="1">
      <c r="A19" s="285" t="s">
        <v>851</v>
      </c>
      <c r="B19" s="283">
        <v>15439</v>
      </c>
      <c r="C19" s="283">
        <v>17123</v>
      </c>
      <c r="D19" s="430">
        <f t="shared" si="0"/>
        <v>10.9074421918518</v>
      </c>
    </row>
    <row r="20" spans="1:4" s="269" customFormat="1" ht="24.75" customHeight="1">
      <c r="A20" s="287" t="s">
        <v>324</v>
      </c>
      <c r="B20" s="280">
        <f>B7+B9+B14+B16+B19+B5</f>
        <v>504820</v>
      </c>
      <c r="C20" s="280">
        <f>C7+C9+C14+C16+C19+C5</f>
        <v>570199</v>
      </c>
      <c r="D20" s="430">
        <f t="shared" si="0"/>
        <v>12.950952814864706</v>
      </c>
    </row>
    <row r="21" spans="1:4" s="270" customFormat="1" ht="24.75" customHeight="1">
      <c r="A21" s="288" t="s">
        <v>312</v>
      </c>
      <c r="B21" s="280">
        <f>SUM(B22:B27)</f>
        <v>68765</v>
      </c>
      <c r="C21" s="280">
        <f>SUM(C22:C27)</f>
        <v>108480</v>
      </c>
      <c r="D21" s="430">
        <f t="shared" si="0"/>
        <v>57.75467170799098</v>
      </c>
    </row>
    <row r="22" spans="1:4" s="269" customFormat="1" ht="24.75" customHeight="1">
      <c r="A22" s="289" t="s">
        <v>843</v>
      </c>
      <c r="B22" s="283">
        <v>40030</v>
      </c>
      <c r="C22" s="283">
        <v>55280</v>
      </c>
      <c r="D22" s="430">
        <f t="shared" si="0"/>
        <v>38.09642767924058</v>
      </c>
    </row>
    <row r="23" spans="1:4" s="269" customFormat="1" ht="24.75" customHeight="1">
      <c r="A23" s="285" t="s">
        <v>325</v>
      </c>
      <c r="B23" s="283">
        <v>80</v>
      </c>
      <c r="C23" s="283">
        <v>200</v>
      </c>
      <c r="D23" s="430">
        <f t="shared" si="0"/>
        <v>150</v>
      </c>
    </row>
    <row r="24" spans="1:4" s="268" customFormat="1" ht="24.75" customHeight="1">
      <c r="A24" s="285" t="s">
        <v>327</v>
      </c>
      <c r="B24" s="283">
        <v>493</v>
      </c>
      <c r="C24" s="283"/>
      <c r="D24" s="430"/>
    </row>
    <row r="25" spans="1:4" s="268" customFormat="1" ht="24.75" customHeight="1">
      <c r="A25" s="285" t="s">
        <v>844</v>
      </c>
      <c r="B25" s="283">
        <v>25921</v>
      </c>
      <c r="C25" s="283">
        <v>53000</v>
      </c>
      <c r="D25" s="430">
        <f t="shared" si="0"/>
        <v>104.46742023841674</v>
      </c>
    </row>
    <row r="26" spans="1:4" s="268" customFormat="1" ht="24.75" customHeight="1">
      <c r="A26" s="285" t="s">
        <v>317</v>
      </c>
      <c r="B26" s="283">
        <v>2241</v>
      </c>
      <c r="C26" s="283"/>
      <c r="D26" s="430">
        <f t="shared" si="0"/>
        <v>-100</v>
      </c>
    </row>
    <row r="27" spans="1:4" s="268" customFormat="1" ht="24.75" customHeight="1">
      <c r="A27" s="285" t="s">
        <v>1189</v>
      </c>
      <c r="B27" s="283"/>
      <c r="C27" s="283"/>
      <c r="D27" s="430"/>
    </row>
    <row r="28" spans="1:4" s="271" customFormat="1" ht="24.75" customHeight="1">
      <c r="A28" s="287" t="s">
        <v>845</v>
      </c>
      <c r="B28" s="280">
        <f>B21+B20</f>
        <v>573585</v>
      </c>
      <c r="C28" s="280">
        <f>C21+C20</f>
        <v>678679</v>
      </c>
      <c r="D28" s="430">
        <f t="shared" si="0"/>
        <v>18.322306196989118</v>
      </c>
    </row>
    <row r="29" ht="18.75" customHeight="1"/>
  </sheetData>
  <sheetProtection/>
  <mergeCells count="2">
    <mergeCell ref="A2:D2"/>
    <mergeCell ref="C3:D3"/>
  </mergeCells>
  <printOptions horizontalCentered="1"/>
  <pageMargins left="0.7479166666666667" right="0.7479166666666667" top="1.1805555555555556" bottom="0.38958333333333334" header="0.3104166666666667" footer="0.3104166666666667"/>
  <pageSetup errors="NA" firstPageNumber="1" useFirstPageNumber="1" fitToHeight="0" fitToWidth="1" horizontalDpi="600" verticalDpi="600" orientation="portrait" paperSize="9" scale="86"/>
</worksheet>
</file>

<file path=xl/worksheets/sheet18.xml><?xml version="1.0" encoding="utf-8"?>
<worksheet xmlns="http://schemas.openxmlformats.org/spreadsheetml/2006/main" xmlns:r="http://schemas.openxmlformats.org/officeDocument/2006/relationships">
  <dimension ref="A1:F27"/>
  <sheetViews>
    <sheetView zoomScaleSheetLayoutView="100" workbookViewId="0" topLeftCell="A10">
      <selection activeCell="A15" sqref="A15:B18"/>
    </sheetView>
  </sheetViews>
  <sheetFormatPr defaultColWidth="10.00390625" defaultRowHeight="12.75"/>
  <cols>
    <col min="1" max="1" width="59.7109375" style="1" customWidth="1"/>
    <col min="2" max="2" width="25.57421875" style="1" customWidth="1"/>
    <col min="3" max="4" width="10.00390625" style="1" customWidth="1"/>
    <col min="5" max="5" width="10.7109375" style="1" customWidth="1"/>
    <col min="6" max="16384" width="10.00390625" style="1" customWidth="1"/>
  </cols>
  <sheetData>
    <row r="1" spans="1:6" ht="18" customHeight="1">
      <c r="A1" s="137" t="s">
        <v>852</v>
      </c>
      <c r="B1" s="137"/>
      <c r="C1" s="137"/>
      <c r="D1" s="137"/>
      <c r="E1" s="247"/>
      <c r="F1" s="247"/>
    </row>
    <row r="2" spans="1:6" ht="39" customHeight="1">
      <c r="A2" s="554" t="s">
        <v>1130</v>
      </c>
      <c r="B2" s="554"/>
      <c r="C2" s="248"/>
      <c r="D2" s="248"/>
      <c r="E2" s="249"/>
      <c r="F2" s="249"/>
    </row>
    <row r="3" spans="1:6" ht="18" customHeight="1">
      <c r="A3" s="250"/>
      <c r="B3" s="251" t="s">
        <v>248</v>
      </c>
      <c r="C3" s="252"/>
      <c r="D3" s="252"/>
      <c r="E3" s="253"/>
      <c r="F3" s="253"/>
    </row>
    <row r="4" spans="1:6" ht="36" customHeight="1">
      <c r="A4" s="158" t="s">
        <v>853</v>
      </c>
      <c r="B4" s="158" t="s">
        <v>854</v>
      </c>
      <c r="C4" s="254"/>
      <c r="D4" s="254"/>
      <c r="E4" s="254"/>
      <c r="F4" s="254"/>
    </row>
    <row r="5" spans="1:6" ht="30.75" customHeight="1">
      <c r="A5" s="255" t="s">
        <v>772</v>
      </c>
      <c r="B5" s="256"/>
      <c r="C5" s="257"/>
      <c r="D5" s="257"/>
      <c r="E5" s="258"/>
      <c r="F5" s="259"/>
    </row>
    <row r="6" spans="1:6" ht="39.75" customHeight="1">
      <c r="A6" s="260" t="s">
        <v>855</v>
      </c>
      <c r="B6" s="261"/>
      <c r="C6" s="257"/>
      <c r="D6" s="257"/>
      <c r="E6" s="257"/>
      <c r="F6" s="257"/>
    </row>
    <row r="7" spans="1:6" ht="39.75" customHeight="1">
      <c r="A7" s="260" t="s">
        <v>856</v>
      </c>
      <c r="B7" s="261"/>
      <c r="C7" s="257"/>
      <c r="D7" s="257"/>
      <c r="E7" s="257"/>
      <c r="F7" s="257"/>
    </row>
    <row r="8" spans="1:6" ht="39.75" customHeight="1">
      <c r="A8" s="260" t="s">
        <v>857</v>
      </c>
      <c r="B8" s="261"/>
      <c r="C8" s="257"/>
      <c r="D8" s="257"/>
      <c r="E8" s="257"/>
      <c r="F8" s="257"/>
    </row>
    <row r="9" spans="1:6" ht="39.75" customHeight="1">
      <c r="A9" s="260" t="s">
        <v>858</v>
      </c>
      <c r="B9" s="261"/>
      <c r="C9" s="257"/>
      <c r="D9" s="257"/>
      <c r="E9" s="257"/>
      <c r="F9" s="257"/>
    </row>
    <row r="10" spans="1:6" ht="39.75" customHeight="1">
      <c r="A10" s="260" t="s">
        <v>859</v>
      </c>
      <c r="B10" s="261"/>
      <c r="C10" s="257"/>
      <c r="D10" s="257"/>
      <c r="E10" s="257"/>
      <c r="F10" s="257"/>
    </row>
    <row r="11" spans="1:6" ht="39.75" customHeight="1">
      <c r="A11" s="260" t="s">
        <v>860</v>
      </c>
      <c r="B11" s="261"/>
      <c r="C11" s="257"/>
      <c r="D11" s="257"/>
      <c r="E11" s="257"/>
      <c r="F11" s="257"/>
    </row>
    <row r="12" spans="1:6" ht="39.75" customHeight="1">
      <c r="A12" s="260" t="s">
        <v>861</v>
      </c>
      <c r="B12" s="261"/>
      <c r="C12" s="257"/>
      <c r="D12" s="257"/>
      <c r="E12" s="257"/>
      <c r="F12" s="257"/>
    </row>
    <row r="13" spans="1:6" ht="39.75" customHeight="1">
      <c r="A13" s="260" t="s">
        <v>862</v>
      </c>
      <c r="B13" s="261"/>
      <c r="C13" s="257"/>
      <c r="D13" s="257"/>
      <c r="E13" s="257"/>
      <c r="F13" s="257"/>
    </row>
    <row r="14" spans="1:6" ht="39.75" customHeight="1">
      <c r="A14" s="260" t="s">
        <v>863</v>
      </c>
      <c r="B14" s="261"/>
      <c r="C14" s="257"/>
      <c r="D14" s="257"/>
      <c r="E14" s="257"/>
      <c r="F14" s="257"/>
    </row>
    <row r="15" spans="1:2" ht="18.75" customHeight="1">
      <c r="A15" s="555" t="s">
        <v>1227</v>
      </c>
      <c r="B15" s="555"/>
    </row>
    <row r="16" spans="1:2" ht="14.25">
      <c r="A16" s="556"/>
      <c r="B16" s="556"/>
    </row>
    <row r="17" spans="1:2" ht="14.25">
      <c r="A17" s="556"/>
      <c r="B17" s="556"/>
    </row>
    <row r="18" spans="1:2" ht="14.25">
      <c r="A18" s="556"/>
      <c r="B18" s="556"/>
    </row>
    <row r="19" ht="14.25">
      <c r="B19" s="262"/>
    </row>
    <row r="20" ht="14.25">
      <c r="B20" s="262"/>
    </row>
    <row r="21" ht="14.25">
      <c r="B21" s="262"/>
    </row>
    <row r="22" ht="14.25">
      <c r="B22" s="262"/>
    </row>
    <row r="23" ht="14.25">
      <c r="B23" s="262"/>
    </row>
    <row r="24" ht="14.25">
      <c r="B24" s="262"/>
    </row>
    <row r="25" ht="14.25">
      <c r="B25" s="262"/>
    </row>
    <row r="26" ht="14.25">
      <c r="B26" s="262"/>
    </row>
    <row r="27" ht="14.25">
      <c r="B27" s="262"/>
    </row>
  </sheetData>
  <sheetProtection/>
  <mergeCells count="2">
    <mergeCell ref="A2:B2"/>
    <mergeCell ref="A15:B18"/>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R18"/>
  <sheetViews>
    <sheetView zoomScaleSheetLayoutView="100" workbookViewId="0" topLeftCell="A1">
      <selection activeCell="A15" sqref="A15:B18"/>
    </sheetView>
  </sheetViews>
  <sheetFormatPr defaultColWidth="9.7109375" defaultRowHeight="12.75"/>
  <cols>
    <col min="1" max="1" width="46.28125" style="1" customWidth="1"/>
    <col min="2" max="2" width="38.8515625" style="1" customWidth="1"/>
    <col min="3" max="15" width="9.7109375" style="1" customWidth="1"/>
    <col min="16" max="16" width="10.57421875" style="1" customWidth="1"/>
    <col min="17" max="17" width="9.7109375" style="1" customWidth="1"/>
    <col min="18" max="18" width="18.57421875" style="1" customWidth="1"/>
    <col min="19" max="16384" width="9.7109375" style="1" customWidth="1"/>
  </cols>
  <sheetData>
    <row r="1" spans="1:5" ht="14.25">
      <c r="A1" s="235" t="s">
        <v>865</v>
      </c>
      <c r="B1" s="236"/>
      <c r="C1" s="237"/>
      <c r="D1" s="237"/>
      <c r="E1" s="237"/>
    </row>
    <row r="2" spans="1:5" ht="36.75" customHeight="1">
      <c r="A2" s="554" t="s">
        <v>1131</v>
      </c>
      <c r="B2" s="557"/>
      <c r="C2" s="237"/>
      <c r="D2" s="237"/>
      <c r="E2" s="237"/>
    </row>
    <row r="3" spans="1:5" ht="14.25">
      <c r="A3" s="238"/>
      <c r="B3" s="239" t="s">
        <v>248</v>
      </c>
      <c r="C3" s="237"/>
      <c r="D3" s="237"/>
      <c r="E3" s="237"/>
    </row>
    <row r="4" spans="1:5" ht="32.25" customHeight="1">
      <c r="A4" s="240" t="s">
        <v>866</v>
      </c>
      <c r="B4" s="158" t="s">
        <v>854</v>
      </c>
      <c r="C4" s="241"/>
      <c r="D4" s="242"/>
      <c r="E4" s="241"/>
    </row>
    <row r="5" spans="1:18" ht="32.25" customHeight="1">
      <c r="A5" s="243"/>
      <c r="B5" s="243"/>
      <c r="C5" s="244"/>
      <c r="D5" s="242"/>
      <c r="E5" s="244"/>
      <c r="F5" s="244"/>
      <c r="G5" s="244"/>
      <c r="H5" s="244"/>
      <c r="I5" s="244"/>
      <c r="J5" s="244"/>
      <c r="K5" s="244"/>
      <c r="L5" s="244"/>
      <c r="M5" s="244"/>
      <c r="N5" s="244"/>
      <c r="O5" s="244"/>
      <c r="P5" s="244"/>
      <c r="Q5" s="244"/>
      <c r="R5" s="244"/>
    </row>
    <row r="6" spans="1:17" ht="32.25" customHeight="1">
      <c r="A6" s="243"/>
      <c r="B6" s="243"/>
      <c r="C6" s="245"/>
      <c r="D6" s="242"/>
      <c r="E6" s="245"/>
      <c r="F6" s="245"/>
      <c r="G6" s="245"/>
      <c r="H6" s="245"/>
      <c r="I6" s="245"/>
      <c r="J6" s="245"/>
      <c r="K6" s="245"/>
      <c r="L6" s="245"/>
      <c r="M6" s="245"/>
      <c r="N6" s="245"/>
      <c r="O6" s="245"/>
      <c r="P6" s="245"/>
      <c r="Q6" s="245"/>
    </row>
    <row r="7" spans="1:17" ht="32.25" customHeight="1">
      <c r="A7" s="243"/>
      <c r="B7" s="243"/>
      <c r="C7" s="245"/>
      <c r="D7" s="242"/>
      <c r="E7" s="245"/>
      <c r="F7" s="245"/>
      <c r="G7" s="245"/>
      <c r="H7" s="245"/>
      <c r="I7" s="245"/>
      <c r="J7" s="245"/>
      <c r="K7" s="245"/>
      <c r="L7" s="245"/>
      <c r="M7" s="245"/>
      <c r="N7" s="245"/>
      <c r="O7" s="245"/>
      <c r="P7" s="245"/>
      <c r="Q7" s="245"/>
    </row>
    <row r="8" spans="1:17" ht="32.25" customHeight="1">
      <c r="A8" s="243"/>
      <c r="B8" s="243"/>
      <c r="C8" s="245"/>
      <c r="D8" s="242"/>
      <c r="E8" s="245"/>
      <c r="F8" s="245"/>
      <c r="G8" s="245"/>
      <c r="H8" s="245"/>
      <c r="I8" s="245"/>
      <c r="J8" s="245"/>
      <c r="K8" s="245"/>
      <c r="L8" s="245"/>
      <c r="M8" s="245"/>
      <c r="N8" s="245"/>
      <c r="O8" s="245"/>
      <c r="P8" s="245"/>
      <c r="Q8" s="245"/>
    </row>
    <row r="9" spans="1:17" ht="32.25" customHeight="1">
      <c r="A9" s="243"/>
      <c r="B9" s="243"/>
      <c r="C9" s="245"/>
      <c r="D9" s="242"/>
      <c r="E9" s="245"/>
      <c r="F9" s="245"/>
      <c r="G9" s="245"/>
      <c r="H9" s="245"/>
      <c r="I9" s="245"/>
      <c r="J9" s="245"/>
      <c r="K9" s="245"/>
      <c r="L9" s="245"/>
      <c r="M9" s="245"/>
      <c r="N9" s="245"/>
      <c r="O9" s="245"/>
      <c r="P9" s="245"/>
      <c r="Q9" s="245"/>
    </row>
    <row r="10" spans="1:17" ht="32.25" customHeight="1">
      <c r="A10" s="243"/>
      <c r="B10" s="243"/>
      <c r="C10" s="245"/>
      <c r="D10" s="242"/>
      <c r="E10" s="245"/>
      <c r="F10" s="245"/>
      <c r="G10" s="245"/>
      <c r="H10" s="245"/>
      <c r="I10" s="245"/>
      <c r="J10" s="245"/>
      <c r="K10" s="245"/>
      <c r="L10" s="245"/>
      <c r="M10" s="245"/>
      <c r="N10" s="245"/>
      <c r="O10" s="245"/>
      <c r="P10" s="245"/>
      <c r="Q10" s="245"/>
    </row>
    <row r="11" spans="1:17" ht="32.25" customHeight="1">
      <c r="A11" s="243"/>
      <c r="B11" s="243"/>
      <c r="C11" s="245"/>
      <c r="D11" s="242"/>
      <c r="E11" s="245"/>
      <c r="F11" s="245"/>
      <c r="G11" s="245"/>
      <c r="H11" s="245"/>
      <c r="I11" s="245"/>
      <c r="J11" s="245"/>
      <c r="K11" s="245"/>
      <c r="L11" s="245"/>
      <c r="M11" s="245"/>
      <c r="N11" s="245"/>
      <c r="O11" s="245"/>
      <c r="P11" s="245"/>
      <c r="Q11" s="245"/>
    </row>
    <row r="12" spans="1:17" ht="32.25" customHeight="1">
      <c r="A12" s="243"/>
      <c r="B12" s="243"/>
      <c r="C12" s="245"/>
      <c r="D12" s="242"/>
      <c r="E12" s="245"/>
      <c r="F12" s="245"/>
      <c r="G12" s="245"/>
      <c r="H12" s="245"/>
      <c r="I12" s="245"/>
      <c r="J12" s="245"/>
      <c r="K12" s="245"/>
      <c r="L12" s="245"/>
      <c r="M12" s="245"/>
      <c r="N12" s="245"/>
      <c r="O12" s="245"/>
      <c r="P12" s="245"/>
      <c r="Q12" s="245"/>
    </row>
    <row r="13" spans="1:17" ht="32.25" customHeight="1">
      <c r="A13" s="243" t="s">
        <v>814</v>
      </c>
      <c r="B13" s="243"/>
      <c r="C13" s="245"/>
      <c r="D13" s="242"/>
      <c r="E13" s="245"/>
      <c r="F13" s="245"/>
      <c r="G13" s="245"/>
      <c r="H13" s="245"/>
      <c r="I13" s="245"/>
      <c r="J13" s="245"/>
      <c r="K13" s="245"/>
      <c r="L13" s="245"/>
      <c r="M13" s="245"/>
      <c r="N13" s="245"/>
      <c r="O13" s="245"/>
      <c r="P13" s="245"/>
      <c r="Q13" s="245"/>
    </row>
    <row r="14" spans="1:17" ht="32.25" customHeight="1">
      <c r="A14" s="246" t="s">
        <v>815</v>
      </c>
      <c r="B14" s="246"/>
      <c r="C14" s="245"/>
      <c r="D14" s="245"/>
      <c r="E14" s="245"/>
      <c r="F14" s="245"/>
      <c r="G14" s="245"/>
      <c r="H14" s="245"/>
      <c r="I14" s="245"/>
      <c r="J14" s="245"/>
      <c r="K14" s="245"/>
      <c r="L14" s="245"/>
      <c r="M14" s="245"/>
      <c r="N14" s="245"/>
      <c r="O14" s="245"/>
      <c r="P14" s="245"/>
      <c r="Q14" s="245"/>
    </row>
    <row r="15" spans="1:2" ht="22.5" customHeight="1">
      <c r="A15" s="555" t="s">
        <v>1228</v>
      </c>
      <c r="B15" s="555"/>
    </row>
    <row r="16" spans="1:2" ht="14.25">
      <c r="A16" s="556"/>
      <c r="B16" s="556"/>
    </row>
    <row r="17" spans="1:2" ht="14.25">
      <c r="A17" s="556"/>
      <c r="B17" s="556"/>
    </row>
    <row r="18" spans="1:2" ht="14.25">
      <c r="A18" s="556"/>
      <c r="B18" s="556"/>
    </row>
  </sheetData>
  <sheetProtection/>
  <mergeCells count="2">
    <mergeCell ref="A2:B2"/>
    <mergeCell ref="A15:B18"/>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IV191"/>
  <sheetViews>
    <sheetView showZeros="0" workbookViewId="0" topLeftCell="A13">
      <selection activeCell="G20" sqref="G20"/>
    </sheetView>
  </sheetViews>
  <sheetFormatPr defaultColWidth="10.00390625" defaultRowHeight="12.75"/>
  <cols>
    <col min="1" max="1" width="49.421875" style="206" customWidth="1"/>
    <col min="2" max="2" width="16.00390625" style="90" customWidth="1"/>
    <col min="3" max="3" width="15.7109375" style="226" customWidth="1"/>
    <col min="4" max="4" width="14.140625" style="91" customWidth="1"/>
    <col min="5" max="241" width="10.00390625" style="206" customWidth="1"/>
    <col min="242" max="16384" width="10.00390625" style="208" customWidth="1"/>
  </cols>
  <sheetData>
    <row r="1" spans="1:4" s="200" customFormat="1" ht="17.25" customHeight="1">
      <c r="A1" s="209" t="s">
        <v>867</v>
      </c>
      <c r="B1" s="210"/>
      <c r="C1" s="227"/>
      <c r="D1" s="228"/>
    </row>
    <row r="2" spans="1:4" s="201" customFormat="1" ht="28.5" customHeight="1">
      <c r="A2" s="558" t="s">
        <v>1132</v>
      </c>
      <c r="B2" s="558"/>
      <c r="C2" s="558"/>
      <c r="D2" s="558"/>
    </row>
    <row r="3" spans="1:4" s="202" customFormat="1" ht="21.75" customHeight="1">
      <c r="A3" s="212"/>
      <c r="B3" s="229"/>
      <c r="C3" s="230"/>
      <c r="D3" s="231" t="s">
        <v>248</v>
      </c>
    </row>
    <row r="4" spans="1:4" s="85" customFormat="1" ht="27.75" customHeight="1">
      <c r="A4" s="232" t="s">
        <v>249</v>
      </c>
      <c r="B4" s="99" t="s">
        <v>250</v>
      </c>
      <c r="C4" s="216" t="s">
        <v>251</v>
      </c>
      <c r="D4" s="217" t="s">
        <v>320</v>
      </c>
    </row>
    <row r="5" spans="1:4" s="225" customFormat="1" ht="19.5" customHeight="1">
      <c r="A5" s="193" t="s">
        <v>868</v>
      </c>
      <c r="B5" s="233">
        <v>33640</v>
      </c>
      <c r="C5" s="233">
        <v>30000</v>
      </c>
      <c r="D5" s="432">
        <f>C5/B5*100-100</f>
        <v>-10.820451843043998</v>
      </c>
    </row>
    <row r="6" spans="1:4" s="225" customFormat="1" ht="19.5" customHeight="1">
      <c r="A6" s="193" t="s">
        <v>869</v>
      </c>
      <c r="B6" s="233"/>
      <c r="C6" s="233"/>
      <c r="D6" s="432"/>
    </row>
    <row r="7" spans="1:4" s="225" customFormat="1" ht="19.5" customHeight="1">
      <c r="A7" s="193" t="s">
        <v>870</v>
      </c>
      <c r="B7" s="233"/>
      <c r="C7" s="233"/>
      <c r="D7" s="432"/>
    </row>
    <row r="8" spans="1:4" s="225" customFormat="1" ht="19.5" customHeight="1">
      <c r="A8" s="193" t="s">
        <v>871</v>
      </c>
      <c r="B8" s="233"/>
      <c r="C8" s="233"/>
      <c r="D8" s="432"/>
    </row>
    <row r="9" spans="1:4" s="225" customFormat="1" ht="19.5" customHeight="1">
      <c r="A9" s="193" t="s">
        <v>872</v>
      </c>
      <c r="B9" s="233"/>
      <c r="C9" s="233"/>
      <c r="D9" s="432"/>
    </row>
    <row r="10" spans="1:4" s="225" customFormat="1" ht="19.5" customHeight="1">
      <c r="A10" s="193" t="s">
        <v>873</v>
      </c>
      <c r="B10" s="233"/>
      <c r="C10" s="233"/>
      <c r="D10" s="432"/>
    </row>
    <row r="11" spans="1:4" s="225" customFormat="1" ht="19.5" customHeight="1">
      <c r="A11" s="234" t="s">
        <v>874</v>
      </c>
      <c r="B11" s="233">
        <v>33640</v>
      </c>
      <c r="C11" s="233">
        <v>30000</v>
      </c>
      <c r="D11" s="432">
        <f>C11/B11*100-100</f>
        <v>-10.820451843043998</v>
      </c>
    </row>
    <row r="12" spans="1:4" s="225" customFormat="1" ht="19.5" customHeight="1">
      <c r="A12" s="193" t="s">
        <v>875</v>
      </c>
      <c r="B12" s="129">
        <v>24</v>
      </c>
      <c r="C12" s="129"/>
      <c r="D12" s="432">
        <f>C12/B12*100-100</f>
        <v>-100</v>
      </c>
    </row>
    <row r="13" spans="1:4" s="225" customFormat="1" ht="19.5" customHeight="1">
      <c r="A13" s="193" t="s">
        <v>876</v>
      </c>
      <c r="B13" s="129"/>
      <c r="C13" s="129"/>
      <c r="D13" s="432"/>
    </row>
    <row r="14" spans="1:4" s="225" customFormat="1" ht="19.5" customHeight="1">
      <c r="A14" s="193" t="s">
        <v>877</v>
      </c>
      <c r="B14" s="129"/>
      <c r="C14" s="129"/>
      <c r="D14" s="432"/>
    </row>
    <row r="15" spans="1:4" s="225" customFormat="1" ht="19.5" customHeight="1">
      <c r="A15" s="193" t="s">
        <v>878</v>
      </c>
      <c r="B15" s="129"/>
      <c r="C15" s="129"/>
      <c r="D15" s="432"/>
    </row>
    <row r="16" spans="1:4" s="225" customFormat="1" ht="27" customHeight="1">
      <c r="A16" s="193" t="s">
        <v>879</v>
      </c>
      <c r="B16" s="233">
        <v>24</v>
      </c>
      <c r="C16" s="233"/>
      <c r="D16" s="432">
        <f>C16/B16*100-100</f>
        <v>-100</v>
      </c>
    </row>
    <row r="17" spans="1:4" s="225" customFormat="1" ht="19.5" customHeight="1">
      <c r="A17" s="193" t="s">
        <v>880</v>
      </c>
      <c r="B17" s="233"/>
      <c r="C17" s="233"/>
      <c r="D17" s="432"/>
    </row>
    <row r="18" spans="1:4" s="225" customFormat="1" ht="19.5" customHeight="1">
      <c r="A18" s="193" t="s">
        <v>881</v>
      </c>
      <c r="B18" s="233"/>
      <c r="C18" s="233"/>
      <c r="D18" s="432"/>
    </row>
    <row r="19" spans="1:4" s="225" customFormat="1" ht="19.5" customHeight="1">
      <c r="A19" s="193" t="s">
        <v>882</v>
      </c>
      <c r="B19" s="233"/>
      <c r="C19" s="233"/>
      <c r="D19" s="432"/>
    </row>
    <row r="20" spans="1:4" s="225" customFormat="1" ht="19.5" customHeight="1">
      <c r="A20" s="193" t="s">
        <v>873</v>
      </c>
      <c r="B20" s="233"/>
      <c r="C20" s="233"/>
      <c r="D20" s="432"/>
    </row>
    <row r="21" spans="1:4" s="225" customFormat="1" ht="19.5" customHeight="1">
      <c r="A21" s="193" t="s">
        <v>883</v>
      </c>
      <c r="B21" s="233"/>
      <c r="C21" s="233"/>
      <c r="D21" s="432"/>
    </row>
    <row r="22" spans="1:4" s="225" customFormat="1" ht="19.5" customHeight="1">
      <c r="A22" s="193" t="s">
        <v>884</v>
      </c>
      <c r="B22" s="233"/>
      <c r="C22" s="233"/>
      <c r="D22" s="432"/>
    </row>
    <row r="23" spans="1:4" s="225" customFormat="1" ht="19.5" customHeight="1">
      <c r="A23" s="193" t="s">
        <v>885</v>
      </c>
      <c r="B23" s="233"/>
      <c r="C23" s="233"/>
      <c r="D23" s="432"/>
    </row>
    <row r="24" spans="1:4" s="225" customFormat="1" ht="19.5" customHeight="1">
      <c r="A24" s="193" t="s">
        <v>878</v>
      </c>
      <c r="B24" s="233"/>
      <c r="C24" s="233"/>
      <c r="D24" s="432"/>
    </row>
    <row r="25" spans="1:4" s="225" customFormat="1" ht="19.5" customHeight="1">
      <c r="A25" s="193" t="s">
        <v>886</v>
      </c>
      <c r="B25" s="233"/>
      <c r="C25" s="233"/>
      <c r="D25" s="432"/>
    </row>
    <row r="26" spans="1:241" s="499" customFormat="1" ht="19.5" customHeight="1">
      <c r="A26" s="497" t="s">
        <v>817</v>
      </c>
      <c r="B26" s="498">
        <f>B5+B12</f>
        <v>33664</v>
      </c>
      <c r="C26" s="498">
        <f>C5+C12</f>
        <v>30000</v>
      </c>
      <c r="D26" s="432">
        <f>C26/B26*100-100</f>
        <v>-10.884030418250944</v>
      </c>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c r="GH26" s="85"/>
      <c r="GI26" s="85"/>
      <c r="GJ26" s="85"/>
      <c r="GK26" s="85"/>
      <c r="GL26" s="85"/>
      <c r="GM26" s="85"/>
      <c r="GN26" s="85"/>
      <c r="GO26" s="85"/>
      <c r="GP26" s="85"/>
      <c r="GQ26" s="85"/>
      <c r="GR26" s="85"/>
      <c r="GS26" s="85"/>
      <c r="GT26" s="85"/>
      <c r="GU26" s="85"/>
      <c r="GV26" s="85"/>
      <c r="GW26" s="85"/>
      <c r="GX26" s="85"/>
      <c r="GY26" s="85"/>
      <c r="GZ26" s="85"/>
      <c r="HA26" s="85"/>
      <c r="HB26" s="85"/>
      <c r="HC26" s="85"/>
      <c r="HD26" s="85"/>
      <c r="HE26" s="85"/>
      <c r="HF26" s="85"/>
      <c r="HG26" s="85"/>
      <c r="HH26" s="85"/>
      <c r="HI26" s="85"/>
      <c r="HJ26" s="85"/>
      <c r="HK26" s="85"/>
      <c r="HL26" s="85"/>
      <c r="HM26" s="85"/>
      <c r="HN26" s="85"/>
      <c r="HO26" s="85"/>
      <c r="HP26" s="85"/>
      <c r="HQ26" s="85"/>
      <c r="HR26" s="85"/>
      <c r="HS26" s="85"/>
      <c r="HT26" s="85"/>
      <c r="HU26" s="85"/>
      <c r="HV26" s="85"/>
      <c r="HW26" s="85"/>
      <c r="HX26" s="85"/>
      <c r="HY26" s="85"/>
      <c r="HZ26" s="85"/>
      <c r="IA26" s="85"/>
      <c r="IB26" s="85"/>
      <c r="IC26" s="85"/>
      <c r="ID26" s="85"/>
      <c r="IE26" s="85"/>
      <c r="IF26" s="85"/>
      <c r="IG26" s="85"/>
    </row>
    <row r="27" spans="1:256" s="205" customFormat="1" ht="19.5" customHeight="1">
      <c r="A27" s="500" t="s">
        <v>278</v>
      </c>
      <c r="B27" s="110">
        <f>B28+B29</f>
        <v>535</v>
      </c>
      <c r="C27" s="110">
        <f>C28+C29</f>
        <v>0</v>
      </c>
      <c r="D27" s="432">
        <f>C27/B27*100-100</f>
        <v>-100</v>
      </c>
      <c r="IH27" s="224"/>
      <c r="II27" s="224"/>
      <c r="IJ27" s="224"/>
      <c r="IK27" s="224"/>
      <c r="IL27" s="224"/>
      <c r="IM27" s="224"/>
      <c r="IN27" s="224"/>
      <c r="IO27" s="224"/>
      <c r="IP27" s="224"/>
      <c r="IQ27" s="224"/>
      <c r="IR27" s="224"/>
      <c r="IS27" s="224"/>
      <c r="IT27" s="224"/>
      <c r="IU27" s="224"/>
      <c r="IV27" s="224"/>
    </row>
    <row r="28" spans="1:256" s="206" customFormat="1" ht="19.5" customHeight="1">
      <c r="A28" s="501" t="s">
        <v>819</v>
      </c>
      <c r="B28" s="106">
        <v>535</v>
      </c>
      <c r="C28" s="106"/>
      <c r="D28" s="432">
        <f>C28/B28*100-100</f>
        <v>-100</v>
      </c>
      <c r="IH28" s="208"/>
      <c r="II28" s="208"/>
      <c r="IJ28" s="208"/>
      <c r="IK28" s="208"/>
      <c r="IL28" s="208"/>
      <c r="IM28" s="208"/>
      <c r="IN28" s="208"/>
      <c r="IO28" s="208"/>
      <c r="IP28" s="208"/>
      <c r="IQ28" s="208"/>
      <c r="IR28" s="208"/>
      <c r="IS28" s="208"/>
      <c r="IT28" s="208"/>
      <c r="IU28" s="208"/>
      <c r="IV28" s="208"/>
    </row>
    <row r="29" spans="1:241" s="207" customFormat="1" ht="19.5" customHeight="1">
      <c r="A29" s="501" t="s">
        <v>285</v>
      </c>
      <c r="B29" s="502"/>
      <c r="C29" s="502"/>
      <c r="D29" s="43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222"/>
      <c r="BS29" s="222"/>
      <c r="BT29" s="222"/>
      <c r="BU29" s="222"/>
      <c r="BV29" s="222"/>
      <c r="BW29" s="222"/>
      <c r="BX29" s="222"/>
      <c r="BY29" s="222"/>
      <c r="BZ29" s="222"/>
      <c r="CA29" s="222"/>
      <c r="CB29" s="222"/>
      <c r="CC29" s="222"/>
      <c r="CD29" s="222"/>
      <c r="CE29" s="222"/>
      <c r="CF29" s="222"/>
      <c r="CG29" s="222"/>
      <c r="CH29" s="222"/>
      <c r="CI29" s="222"/>
      <c r="CJ29" s="222"/>
      <c r="CK29" s="222"/>
      <c r="CL29" s="222"/>
      <c r="CM29" s="222"/>
      <c r="CN29" s="222"/>
      <c r="CO29" s="222"/>
      <c r="CP29" s="222"/>
      <c r="CQ29" s="222"/>
      <c r="CR29" s="222"/>
      <c r="CS29" s="222"/>
      <c r="CT29" s="222"/>
      <c r="CU29" s="222"/>
      <c r="CV29" s="222"/>
      <c r="CW29" s="222"/>
      <c r="CX29" s="222"/>
      <c r="CY29" s="222"/>
      <c r="CZ29" s="222"/>
      <c r="DA29" s="222"/>
      <c r="DB29" s="222"/>
      <c r="DC29" s="222"/>
      <c r="DD29" s="222"/>
      <c r="DE29" s="222"/>
      <c r="DF29" s="222"/>
      <c r="DG29" s="222"/>
      <c r="DH29" s="222"/>
      <c r="DI29" s="222"/>
      <c r="DJ29" s="222"/>
      <c r="DK29" s="222"/>
      <c r="DL29" s="222"/>
      <c r="DM29" s="222"/>
      <c r="DN29" s="222"/>
      <c r="DO29" s="222"/>
      <c r="DP29" s="222"/>
      <c r="DQ29" s="222"/>
      <c r="DR29" s="222"/>
      <c r="DS29" s="222"/>
      <c r="DT29" s="222"/>
      <c r="DU29" s="222"/>
      <c r="DV29" s="222"/>
      <c r="DW29" s="222"/>
      <c r="DX29" s="222"/>
      <c r="DY29" s="222"/>
      <c r="DZ29" s="222"/>
      <c r="EA29" s="222"/>
      <c r="EB29" s="222"/>
      <c r="EC29" s="222"/>
      <c r="ED29" s="222"/>
      <c r="EE29" s="222"/>
      <c r="EF29" s="222"/>
      <c r="EG29" s="222"/>
      <c r="EH29" s="222"/>
      <c r="EI29" s="222"/>
      <c r="EJ29" s="222"/>
      <c r="EK29" s="222"/>
      <c r="EL29" s="222"/>
      <c r="EM29" s="222"/>
      <c r="EN29" s="222"/>
      <c r="EO29" s="222"/>
      <c r="EP29" s="222"/>
      <c r="EQ29" s="222"/>
      <c r="ER29" s="222"/>
      <c r="ES29" s="222"/>
      <c r="ET29" s="222"/>
      <c r="EU29" s="222"/>
      <c r="EV29" s="222"/>
      <c r="EW29" s="222"/>
      <c r="EX29" s="222"/>
      <c r="EY29" s="222"/>
      <c r="EZ29" s="222"/>
      <c r="FA29" s="222"/>
      <c r="FB29" s="222"/>
      <c r="FC29" s="222"/>
      <c r="FD29" s="222"/>
      <c r="FE29" s="222"/>
      <c r="FF29" s="222"/>
      <c r="FG29" s="222"/>
      <c r="FH29" s="222"/>
      <c r="FI29" s="222"/>
      <c r="FJ29" s="222"/>
      <c r="FK29" s="222"/>
      <c r="FL29" s="222"/>
      <c r="FM29" s="222"/>
      <c r="FN29" s="222"/>
      <c r="FO29" s="222"/>
      <c r="FP29" s="222"/>
      <c r="FQ29" s="222"/>
      <c r="FR29" s="222"/>
      <c r="FS29" s="222"/>
      <c r="FT29" s="222"/>
      <c r="FU29" s="222"/>
      <c r="FV29" s="222"/>
      <c r="FW29" s="222"/>
      <c r="FX29" s="222"/>
      <c r="FY29" s="222"/>
      <c r="FZ29" s="222"/>
      <c r="GA29" s="222"/>
      <c r="GB29" s="222"/>
      <c r="GC29" s="222"/>
      <c r="GD29" s="222"/>
      <c r="GE29" s="222"/>
      <c r="GF29" s="222"/>
      <c r="GG29" s="222"/>
      <c r="GH29" s="222"/>
      <c r="GI29" s="222"/>
      <c r="GJ29" s="222"/>
      <c r="GK29" s="222"/>
      <c r="GL29" s="222"/>
      <c r="GM29" s="222"/>
      <c r="GN29" s="222"/>
      <c r="GO29" s="222"/>
      <c r="GP29" s="222"/>
      <c r="GQ29" s="222"/>
      <c r="GR29" s="222"/>
      <c r="GS29" s="222"/>
      <c r="GT29" s="222"/>
      <c r="GU29" s="222"/>
      <c r="GV29" s="222"/>
      <c r="GW29" s="222"/>
      <c r="GX29" s="222"/>
      <c r="GY29" s="222"/>
      <c r="GZ29" s="222"/>
      <c r="HA29" s="222"/>
      <c r="HB29" s="222"/>
      <c r="HC29" s="222"/>
      <c r="HD29" s="222"/>
      <c r="HE29" s="222"/>
      <c r="HF29" s="222"/>
      <c r="HG29" s="222"/>
      <c r="HH29" s="222"/>
      <c r="HI29" s="222"/>
      <c r="HJ29" s="222"/>
      <c r="HK29" s="222"/>
      <c r="HL29" s="222"/>
      <c r="HM29" s="222"/>
      <c r="HN29" s="222"/>
      <c r="HO29" s="222"/>
      <c r="HP29" s="222"/>
      <c r="HQ29" s="222"/>
      <c r="HR29" s="222"/>
      <c r="HS29" s="222"/>
      <c r="HT29" s="222"/>
      <c r="HU29" s="222"/>
      <c r="HV29" s="222"/>
      <c r="HW29" s="222"/>
      <c r="HX29" s="222"/>
      <c r="HY29" s="222"/>
      <c r="HZ29" s="222"/>
      <c r="IA29" s="222"/>
      <c r="IB29" s="222"/>
      <c r="IC29" s="222"/>
      <c r="ID29" s="222"/>
      <c r="IE29" s="222"/>
      <c r="IF29" s="222"/>
      <c r="IG29" s="222"/>
    </row>
    <row r="30" spans="1:241" s="224" customFormat="1" ht="19.5" customHeight="1">
      <c r="A30" s="503" t="s">
        <v>286</v>
      </c>
      <c r="B30" s="110">
        <f>B27+B26</f>
        <v>34199</v>
      </c>
      <c r="C30" s="110">
        <f>C27+C26</f>
        <v>30000</v>
      </c>
      <c r="D30" s="432">
        <f>C30/B30*100-100</f>
        <v>-12.278136787625371</v>
      </c>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5"/>
      <c r="BS30" s="205"/>
      <c r="BT30" s="205"/>
      <c r="BU30" s="205"/>
      <c r="BV30" s="205"/>
      <c r="BW30" s="205"/>
      <c r="BX30" s="205"/>
      <c r="BY30" s="205"/>
      <c r="BZ30" s="205"/>
      <c r="CA30" s="205"/>
      <c r="CB30" s="205"/>
      <c r="CC30" s="205"/>
      <c r="CD30" s="205"/>
      <c r="CE30" s="205"/>
      <c r="CF30" s="205"/>
      <c r="CG30" s="205"/>
      <c r="CH30" s="205"/>
      <c r="CI30" s="205"/>
      <c r="CJ30" s="205"/>
      <c r="CK30" s="205"/>
      <c r="CL30" s="205"/>
      <c r="CM30" s="205"/>
      <c r="CN30" s="205"/>
      <c r="CO30" s="205"/>
      <c r="CP30" s="205"/>
      <c r="CQ30" s="205"/>
      <c r="CR30" s="205"/>
      <c r="CS30" s="205"/>
      <c r="CT30" s="205"/>
      <c r="CU30" s="205"/>
      <c r="CV30" s="205"/>
      <c r="CW30" s="205"/>
      <c r="CX30" s="205"/>
      <c r="CY30" s="205"/>
      <c r="CZ30" s="205"/>
      <c r="DA30" s="205"/>
      <c r="DB30" s="205"/>
      <c r="DC30" s="205"/>
      <c r="DD30" s="205"/>
      <c r="DE30" s="205"/>
      <c r="DF30" s="205"/>
      <c r="DG30" s="205"/>
      <c r="DH30" s="205"/>
      <c r="DI30" s="205"/>
      <c r="DJ30" s="205"/>
      <c r="DK30" s="205"/>
      <c r="DL30" s="205"/>
      <c r="DM30" s="205"/>
      <c r="DN30" s="205"/>
      <c r="DO30" s="205"/>
      <c r="DP30" s="205"/>
      <c r="DQ30" s="205"/>
      <c r="DR30" s="205"/>
      <c r="DS30" s="205"/>
      <c r="DT30" s="205"/>
      <c r="DU30" s="205"/>
      <c r="DV30" s="205"/>
      <c r="DW30" s="205"/>
      <c r="DX30" s="205"/>
      <c r="DY30" s="205"/>
      <c r="DZ30" s="205"/>
      <c r="EA30" s="205"/>
      <c r="EB30" s="205"/>
      <c r="EC30" s="205"/>
      <c r="ED30" s="205"/>
      <c r="EE30" s="205"/>
      <c r="EF30" s="205"/>
      <c r="EG30" s="205"/>
      <c r="EH30" s="205"/>
      <c r="EI30" s="205"/>
      <c r="EJ30" s="205"/>
      <c r="EK30" s="205"/>
      <c r="EL30" s="205"/>
      <c r="EM30" s="205"/>
      <c r="EN30" s="205"/>
      <c r="EO30" s="205"/>
      <c r="EP30" s="205"/>
      <c r="EQ30" s="205"/>
      <c r="ER30" s="205"/>
      <c r="ES30" s="205"/>
      <c r="ET30" s="205"/>
      <c r="EU30" s="205"/>
      <c r="EV30" s="205"/>
      <c r="EW30" s="205"/>
      <c r="EX30" s="205"/>
      <c r="EY30" s="205"/>
      <c r="EZ30" s="205"/>
      <c r="FA30" s="205"/>
      <c r="FB30" s="205"/>
      <c r="FC30" s="205"/>
      <c r="FD30" s="205"/>
      <c r="FE30" s="205"/>
      <c r="FF30" s="205"/>
      <c r="FG30" s="205"/>
      <c r="FH30" s="205"/>
      <c r="FI30" s="205"/>
      <c r="FJ30" s="205"/>
      <c r="FK30" s="205"/>
      <c r="FL30" s="205"/>
      <c r="FM30" s="205"/>
      <c r="FN30" s="205"/>
      <c r="FO30" s="205"/>
      <c r="FP30" s="205"/>
      <c r="FQ30" s="205"/>
      <c r="FR30" s="205"/>
      <c r="FS30" s="205"/>
      <c r="FT30" s="205"/>
      <c r="FU30" s="205"/>
      <c r="FV30" s="205"/>
      <c r="FW30" s="205"/>
      <c r="FX30" s="205"/>
      <c r="FY30" s="205"/>
      <c r="FZ30" s="205"/>
      <c r="GA30" s="205"/>
      <c r="GB30" s="205"/>
      <c r="GC30" s="205"/>
      <c r="GD30" s="205"/>
      <c r="GE30" s="205"/>
      <c r="GF30" s="205"/>
      <c r="GG30" s="205"/>
      <c r="GH30" s="205"/>
      <c r="GI30" s="205"/>
      <c r="GJ30" s="205"/>
      <c r="GK30" s="205"/>
      <c r="GL30" s="205"/>
      <c r="GM30" s="205"/>
      <c r="GN30" s="205"/>
      <c r="GO30" s="205"/>
      <c r="GP30" s="205"/>
      <c r="GQ30" s="205"/>
      <c r="GR30" s="205"/>
      <c r="GS30" s="205"/>
      <c r="GT30" s="205"/>
      <c r="GU30" s="205"/>
      <c r="GV30" s="205"/>
      <c r="GW30" s="205"/>
      <c r="GX30" s="205"/>
      <c r="GY30" s="205"/>
      <c r="GZ30" s="205"/>
      <c r="HA30" s="205"/>
      <c r="HB30" s="205"/>
      <c r="HC30" s="205"/>
      <c r="HD30" s="205"/>
      <c r="HE30" s="205"/>
      <c r="HF30" s="205"/>
      <c r="HG30" s="205"/>
      <c r="HH30" s="205"/>
      <c r="HI30" s="205"/>
      <c r="HJ30" s="205"/>
      <c r="HK30" s="205"/>
      <c r="HL30" s="205"/>
      <c r="HM30" s="205"/>
      <c r="HN30" s="205"/>
      <c r="HO30" s="205"/>
      <c r="HP30" s="205"/>
      <c r="HQ30" s="205"/>
      <c r="HR30" s="205"/>
      <c r="HS30" s="205"/>
      <c r="HT30" s="205"/>
      <c r="HU30" s="205"/>
      <c r="HV30" s="205"/>
      <c r="HW30" s="205"/>
      <c r="HX30" s="205"/>
      <c r="HY30" s="205"/>
      <c r="HZ30" s="205"/>
      <c r="IA30" s="205"/>
      <c r="IB30" s="205"/>
      <c r="IC30" s="205"/>
      <c r="ID30" s="205"/>
      <c r="IE30" s="205"/>
      <c r="IF30" s="205"/>
      <c r="IG30" s="205"/>
    </row>
    <row r="31" spans="2:256" s="206" customFormat="1" ht="14.25">
      <c r="B31" s="90"/>
      <c r="C31" s="226"/>
      <c r="D31" s="91"/>
      <c r="IH31" s="208"/>
      <c r="II31" s="208"/>
      <c r="IJ31" s="208"/>
      <c r="IK31" s="208"/>
      <c r="IL31" s="208"/>
      <c r="IM31" s="208"/>
      <c r="IN31" s="208"/>
      <c r="IO31" s="208"/>
      <c r="IP31" s="208"/>
      <c r="IQ31" s="208"/>
      <c r="IR31" s="208"/>
      <c r="IS31" s="208"/>
      <c r="IT31" s="208"/>
      <c r="IU31" s="208"/>
      <c r="IV31" s="208"/>
    </row>
    <row r="32" spans="2:256" s="206" customFormat="1" ht="14.25">
      <c r="B32" s="90"/>
      <c r="C32" s="226"/>
      <c r="D32" s="91"/>
      <c r="IH32" s="208"/>
      <c r="II32" s="208"/>
      <c r="IJ32" s="208"/>
      <c r="IK32" s="208"/>
      <c r="IL32" s="208"/>
      <c r="IM32" s="208"/>
      <c r="IN32" s="208"/>
      <c r="IO32" s="208"/>
      <c r="IP32" s="208"/>
      <c r="IQ32" s="208"/>
      <c r="IR32" s="208"/>
      <c r="IS32" s="208"/>
      <c r="IT32" s="208"/>
      <c r="IU32" s="208"/>
      <c r="IV32" s="208"/>
    </row>
    <row r="33" spans="2:256" s="206" customFormat="1" ht="14.25">
      <c r="B33" s="90"/>
      <c r="C33" s="226"/>
      <c r="D33" s="91"/>
      <c r="IH33" s="208"/>
      <c r="II33" s="208"/>
      <c r="IJ33" s="208"/>
      <c r="IK33" s="208"/>
      <c r="IL33" s="208"/>
      <c r="IM33" s="208"/>
      <c r="IN33" s="208"/>
      <c r="IO33" s="208"/>
      <c r="IP33" s="208"/>
      <c r="IQ33" s="208"/>
      <c r="IR33" s="208"/>
      <c r="IS33" s="208"/>
      <c r="IT33" s="208"/>
      <c r="IU33" s="208"/>
      <c r="IV33" s="208"/>
    </row>
    <row r="34" spans="2:256" s="206" customFormat="1" ht="14.25">
      <c r="B34" s="90"/>
      <c r="C34" s="226"/>
      <c r="D34" s="91"/>
      <c r="IH34" s="208"/>
      <c r="II34" s="208"/>
      <c r="IJ34" s="208"/>
      <c r="IK34" s="208"/>
      <c r="IL34" s="208"/>
      <c r="IM34" s="208"/>
      <c r="IN34" s="208"/>
      <c r="IO34" s="208"/>
      <c r="IP34" s="208"/>
      <c r="IQ34" s="208"/>
      <c r="IR34" s="208"/>
      <c r="IS34" s="208"/>
      <c r="IT34" s="208"/>
      <c r="IU34" s="208"/>
      <c r="IV34" s="208"/>
    </row>
    <row r="35" spans="2:256" s="206" customFormat="1" ht="14.25">
      <c r="B35" s="90"/>
      <c r="C35" s="226"/>
      <c r="D35" s="91"/>
      <c r="IH35" s="208"/>
      <c r="II35" s="208"/>
      <c r="IJ35" s="208"/>
      <c r="IK35" s="208"/>
      <c r="IL35" s="208"/>
      <c r="IM35" s="208"/>
      <c r="IN35" s="208"/>
      <c r="IO35" s="208"/>
      <c r="IP35" s="208"/>
      <c r="IQ35" s="208"/>
      <c r="IR35" s="208"/>
      <c r="IS35" s="208"/>
      <c r="IT35" s="208"/>
      <c r="IU35" s="208"/>
      <c r="IV35" s="208"/>
    </row>
    <row r="36" spans="2:256" s="206" customFormat="1" ht="14.25">
      <c r="B36" s="90"/>
      <c r="C36" s="226"/>
      <c r="D36" s="91"/>
      <c r="IH36" s="208"/>
      <c r="II36" s="208"/>
      <c r="IJ36" s="208"/>
      <c r="IK36" s="208"/>
      <c r="IL36" s="208"/>
      <c r="IM36" s="208"/>
      <c r="IN36" s="208"/>
      <c r="IO36" s="208"/>
      <c r="IP36" s="208"/>
      <c r="IQ36" s="208"/>
      <c r="IR36" s="208"/>
      <c r="IS36" s="208"/>
      <c r="IT36" s="208"/>
      <c r="IU36" s="208"/>
      <c r="IV36" s="208"/>
    </row>
    <row r="37" spans="2:256" s="206" customFormat="1" ht="14.25">
      <c r="B37" s="90"/>
      <c r="C37" s="226"/>
      <c r="D37" s="91"/>
      <c r="IH37" s="208"/>
      <c r="II37" s="208"/>
      <c r="IJ37" s="208"/>
      <c r="IK37" s="208"/>
      <c r="IL37" s="208"/>
      <c r="IM37" s="208"/>
      <c r="IN37" s="208"/>
      <c r="IO37" s="208"/>
      <c r="IP37" s="208"/>
      <c r="IQ37" s="208"/>
      <c r="IR37" s="208"/>
      <c r="IS37" s="208"/>
      <c r="IT37" s="208"/>
      <c r="IU37" s="208"/>
      <c r="IV37" s="208"/>
    </row>
    <row r="38" spans="2:256" s="206" customFormat="1" ht="14.25">
      <c r="B38" s="90"/>
      <c r="C38" s="226"/>
      <c r="D38" s="91"/>
      <c r="IH38" s="208"/>
      <c r="II38" s="208"/>
      <c r="IJ38" s="208"/>
      <c r="IK38" s="208"/>
      <c r="IL38" s="208"/>
      <c r="IM38" s="208"/>
      <c r="IN38" s="208"/>
      <c r="IO38" s="208"/>
      <c r="IP38" s="208"/>
      <c r="IQ38" s="208"/>
      <c r="IR38" s="208"/>
      <c r="IS38" s="208"/>
      <c r="IT38" s="208"/>
      <c r="IU38" s="208"/>
      <c r="IV38" s="208"/>
    </row>
    <row r="39" spans="2:256" s="206" customFormat="1" ht="14.25">
      <c r="B39" s="90"/>
      <c r="C39" s="226"/>
      <c r="D39" s="91"/>
      <c r="IH39" s="208"/>
      <c r="II39" s="208"/>
      <c r="IJ39" s="208"/>
      <c r="IK39" s="208"/>
      <c r="IL39" s="208"/>
      <c r="IM39" s="208"/>
      <c r="IN39" s="208"/>
      <c r="IO39" s="208"/>
      <c r="IP39" s="208"/>
      <c r="IQ39" s="208"/>
      <c r="IR39" s="208"/>
      <c r="IS39" s="208"/>
      <c r="IT39" s="208"/>
      <c r="IU39" s="208"/>
      <c r="IV39" s="208"/>
    </row>
    <row r="40" spans="2:256" s="206" customFormat="1" ht="14.25">
      <c r="B40" s="90"/>
      <c r="C40" s="226"/>
      <c r="D40" s="91"/>
      <c r="IH40" s="208"/>
      <c r="II40" s="208"/>
      <c r="IJ40" s="208"/>
      <c r="IK40" s="208"/>
      <c r="IL40" s="208"/>
      <c r="IM40" s="208"/>
      <c r="IN40" s="208"/>
      <c r="IO40" s="208"/>
      <c r="IP40" s="208"/>
      <c r="IQ40" s="208"/>
      <c r="IR40" s="208"/>
      <c r="IS40" s="208"/>
      <c r="IT40" s="208"/>
      <c r="IU40" s="208"/>
      <c r="IV40" s="208"/>
    </row>
    <row r="41" spans="2:256" s="206" customFormat="1" ht="14.25">
      <c r="B41" s="90"/>
      <c r="C41" s="226"/>
      <c r="D41" s="91"/>
      <c r="IH41" s="208"/>
      <c r="II41" s="208"/>
      <c r="IJ41" s="208"/>
      <c r="IK41" s="208"/>
      <c r="IL41" s="208"/>
      <c r="IM41" s="208"/>
      <c r="IN41" s="208"/>
      <c r="IO41" s="208"/>
      <c r="IP41" s="208"/>
      <c r="IQ41" s="208"/>
      <c r="IR41" s="208"/>
      <c r="IS41" s="208"/>
      <c r="IT41" s="208"/>
      <c r="IU41" s="208"/>
      <c r="IV41" s="208"/>
    </row>
    <row r="42" spans="2:256" s="206" customFormat="1" ht="14.25">
      <c r="B42" s="90"/>
      <c r="C42" s="226"/>
      <c r="D42" s="91"/>
      <c r="IH42" s="208"/>
      <c r="II42" s="208"/>
      <c r="IJ42" s="208"/>
      <c r="IK42" s="208"/>
      <c r="IL42" s="208"/>
      <c r="IM42" s="208"/>
      <c r="IN42" s="208"/>
      <c r="IO42" s="208"/>
      <c r="IP42" s="208"/>
      <c r="IQ42" s="208"/>
      <c r="IR42" s="208"/>
      <c r="IS42" s="208"/>
      <c r="IT42" s="208"/>
      <c r="IU42" s="208"/>
      <c r="IV42" s="208"/>
    </row>
    <row r="43" spans="2:256" s="206" customFormat="1" ht="14.25">
      <c r="B43" s="90"/>
      <c r="C43" s="226"/>
      <c r="D43" s="91"/>
      <c r="IH43" s="208"/>
      <c r="II43" s="208"/>
      <c r="IJ43" s="208"/>
      <c r="IK43" s="208"/>
      <c r="IL43" s="208"/>
      <c r="IM43" s="208"/>
      <c r="IN43" s="208"/>
      <c r="IO43" s="208"/>
      <c r="IP43" s="208"/>
      <c r="IQ43" s="208"/>
      <c r="IR43" s="208"/>
      <c r="IS43" s="208"/>
      <c r="IT43" s="208"/>
      <c r="IU43" s="208"/>
      <c r="IV43" s="208"/>
    </row>
    <row r="44" spans="2:256" s="206" customFormat="1" ht="14.25">
      <c r="B44" s="90"/>
      <c r="C44" s="226"/>
      <c r="D44" s="91"/>
      <c r="IH44" s="208"/>
      <c r="II44" s="208"/>
      <c r="IJ44" s="208"/>
      <c r="IK44" s="208"/>
      <c r="IL44" s="208"/>
      <c r="IM44" s="208"/>
      <c r="IN44" s="208"/>
      <c r="IO44" s="208"/>
      <c r="IP44" s="208"/>
      <c r="IQ44" s="208"/>
      <c r="IR44" s="208"/>
      <c r="IS44" s="208"/>
      <c r="IT44" s="208"/>
      <c r="IU44" s="208"/>
      <c r="IV44" s="208"/>
    </row>
    <row r="45" spans="2:256" s="206" customFormat="1" ht="14.25">
      <c r="B45" s="90"/>
      <c r="C45" s="226"/>
      <c r="D45" s="91"/>
      <c r="IH45" s="208"/>
      <c r="II45" s="208"/>
      <c r="IJ45" s="208"/>
      <c r="IK45" s="208"/>
      <c r="IL45" s="208"/>
      <c r="IM45" s="208"/>
      <c r="IN45" s="208"/>
      <c r="IO45" s="208"/>
      <c r="IP45" s="208"/>
      <c r="IQ45" s="208"/>
      <c r="IR45" s="208"/>
      <c r="IS45" s="208"/>
      <c r="IT45" s="208"/>
      <c r="IU45" s="208"/>
      <c r="IV45" s="208"/>
    </row>
    <row r="46" spans="2:256" s="206" customFormat="1" ht="14.25">
      <c r="B46" s="90"/>
      <c r="C46" s="226"/>
      <c r="D46" s="91"/>
      <c r="IH46" s="208"/>
      <c r="II46" s="208"/>
      <c r="IJ46" s="208"/>
      <c r="IK46" s="208"/>
      <c r="IL46" s="208"/>
      <c r="IM46" s="208"/>
      <c r="IN46" s="208"/>
      <c r="IO46" s="208"/>
      <c r="IP46" s="208"/>
      <c r="IQ46" s="208"/>
      <c r="IR46" s="208"/>
      <c r="IS46" s="208"/>
      <c r="IT46" s="208"/>
      <c r="IU46" s="208"/>
      <c r="IV46" s="208"/>
    </row>
    <row r="47" spans="2:256" s="206" customFormat="1" ht="14.25">
      <c r="B47" s="90"/>
      <c r="C47" s="226"/>
      <c r="D47" s="91"/>
      <c r="IH47" s="208"/>
      <c r="II47" s="208"/>
      <c r="IJ47" s="208"/>
      <c r="IK47" s="208"/>
      <c r="IL47" s="208"/>
      <c r="IM47" s="208"/>
      <c r="IN47" s="208"/>
      <c r="IO47" s="208"/>
      <c r="IP47" s="208"/>
      <c r="IQ47" s="208"/>
      <c r="IR47" s="208"/>
      <c r="IS47" s="208"/>
      <c r="IT47" s="208"/>
      <c r="IU47" s="208"/>
      <c r="IV47" s="208"/>
    </row>
    <row r="48" spans="2:256" s="206" customFormat="1" ht="14.25">
      <c r="B48" s="90"/>
      <c r="C48" s="226"/>
      <c r="D48" s="91"/>
      <c r="IH48" s="208"/>
      <c r="II48" s="208"/>
      <c r="IJ48" s="208"/>
      <c r="IK48" s="208"/>
      <c r="IL48" s="208"/>
      <c r="IM48" s="208"/>
      <c r="IN48" s="208"/>
      <c r="IO48" s="208"/>
      <c r="IP48" s="208"/>
      <c r="IQ48" s="208"/>
      <c r="IR48" s="208"/>
      <c r="IS48" s="208"/>
      <c r="IT48" s="208"/>
      <c r="IU48" s="208"/>
      <c r="IV48" s="208"/>
    </row>
    <row r="49" spans="2:256" s="206" customFormat="1" ht="14.25">
      <c r="B49" s="90"/>
      <c r="C49" s="226"/>
      <c r="D49" s="91"/>
      <c r="IH49" s="208"/>
      <c r="II49" s="208"/>
      <c r="IJ49" s="208"/>
      <c r="IK49" s="208"/>
      <c r="IL49" s="208"/>
      <c r="IM49" s="208"/>
      <c r="IN49" s="208"/>
      <c r="IO49" s="208"/>
      <c r="IP49" s="208"/>
      <c r="IQ49" s="208"/>
      <c r="IR49" s="208"/>
      <c r="IS49" s="208"/>
      <c r="IT49" s="208"/>
      <c r="IU49" s="208"/>
      <c r="IV49" s="208"/>
    </row>
    <row r="50" spans="2:256" s="206" customFormat="1" ht="14.25">
      <c r="B50" s="90"/>
      <c r="C50" s="226"/>
      <c r="D50" s="91"/>
      <c r="IH50" s="208"/>
      <c r="II50" s="208"/>
      <c r="IJ50" s="208"/>
      <c r="IK50" s="208"/>
      <c r="IL50" s="208"/>
      <c r="IM50" s="208"/>
      <c r="IN50" s="208"/>
      <c r="IO50" s="208"/>
      <c r="IP50" s="208"/>
      <c r="IQ50" s="208"/>
      <c r="IR50" s="208"/>
      <c r="IS50" s="208"/>
      <c r="IT50" s="208"/>
      <c r="IU50" s="208"/>
      <c r="IV50" s="208"/>
    </row>
    <row r="51" spans="2:256" s="206" customFormat="1" ht="14.25">
      <c r="B51" s="90"/>
      <c r="C51" s="226"/>
      <c r="D51" s="91"/>
      <c r="IH51" s="208"/>
      <c r="II51" s="208"/>
      <c r="IJ51" s="208"/>
      <c r="IK51" s="208"/>
      <c r="IL51" s="208"/>
      <c r="IM51" s="208"/>
      <c r="IN51" s="208"/>
      <c r="IO51" s="208"/>
      <c r="IP51" s="208"/>
      <c r="IQ51" s="208"/>
      <c r="IR51" s="208"/>
      <c r="IS51" s="208"/>
      <c r="IT51" s="208"/>
      <c r="IU51" s="208"/>
      <c r="IV51" s="208"/>
    </row>
    <row r="52" spans="2:256" s="206" customFormat="1" ht="14.25">
      <c r="B52" s="90"/>
      <c r="C52" s="226"/>
      <c r="D52" s="91"/>
      <c r="IH52" s="208"/>
      <c r="II52" s="208"/>
      <c r="IJ52" s="208"/>
      <c r="IK52" s="208"/>
      <c r="IL52" s="208"/>
      <c r="IM52" s="208"/>
      <c r="IN52" s="208"/>
      <c r="IO52" s="208"/>
      <c r="IP52" s="208"/>
      <c r="IQ52" s="208"/>
      <c r="IR52" s="208"/>
      <c r="IS52" s="208"/>
      <c r="IT52" s="208"/>
      <c r="IU52" s="208"/>
      <c r="IV52" s="208"/>
    </row>
    <row r="53" spans="2:256" s="206" customFormat="1" ht="14.25">
      <c r="B53" s="90"/>
      <c r="C53" s="226"/>
      <c r="D53" s="91"/>
      <c r="IH53" s="208"/>
      <c r="II53" s="208"/>
      <c r="IJ53" s="208"/>
      <c r="IK53" s="208"/>
      <c r="IL53" s="208"/>
      <c r="IM53" s="208"/>
      <c r="IN53" s="208"/>
      <c r="IO53" s="208"/>
      <c r="IP53" s="208"/>
      <c r="IQ53" s="208"/>
      <c r="IR53" s="208"/>
      <c r="IS53" s="208"/>
      <c r="IT53" s="208"/>
      <c r="IU53" s="208"/>
      <c r="IV53" s="208"/>
    </row>
    <row r="54" spans="2:256" s="206" customFormat="1" ht="14.25">
      <c r="B54" s="90"/>
      <c r="C54" s="226"/>
      <c r="D54" s="91"/>
      <c r="IH54" s="208"/>
      <c r="II54" s="208"/>
      <c r="IJ54" s="208"/>
      <c r="IK54" s="208"/>
      <c r="IL54" s="208"/>
      <c r="IM54" s="208"/>
      <c r="IN54" s="208"/>
      <c r="IO54" s="208"/>
      <c r="IP54" s="208"/>
      <c r="IQ54" s="208"/>
      <c r="IR54" s="208"/>
      <c r="IS54" s="208"/>
      <c r="IT54" s="208"/>
      <c r="IU54" s="208"/>
      <c r="IV54" s="208"/>
    </row>
    <row r="55" spans="2:256" s="206" customFormat="1" ht="14.25">
      <c r="B55" s="90"/>
      <c r="C55" s="226"/>
      <c r="D55" s="91"/>
      <c r="IH55" s="208"/>
      <c r="II55" s="208"/>
      <c r="IJ55" s="208"/>
      <c r="IK55" s="208"/>
      <c r="IL55" s="208"/>
      <c r="IM55" s="208"/>
      <c r="IN55" s="208"/>
      <c r="IO55" s="208"/>
      <c r="IP55" s="208"/>
      <c r="IQ55" s="208"/>
      <c r="IR55" s="208"/>
      <c r="IS55" s="208"/>
      <c r="IT55" s="208"/>
      <c r="IU55" s="208"/>
      <c r="IV55" s="208"/>
    </row>
    <row r="56" spans="2:256" s="206" customFormat="1" ht="14.25">
      <c r="B56" s="90"/>
      <c r="C56" s="226"/>
      <c r="D56" s="91"/>
      <c r="IH56" s="208"/>
      <c r="II56" s="208"/>
      <c r="IJ56" s="208"/>
      <c r="IK56" s="208"/>
      <c r="IL56" s="208"/>
      <c r="IM56" s="208"/>
      <c r="IN56" s="208"/>
      <c r="IO56" s="208"/>
      <c r="IP56" s="208"/>
      <c r="IQ56" s="208"/>
      <c r="IR56" s="208"/>
      <c r="IS56" s="208"/>
      <c r="IT56" s="208"/>
      <c r="IU56" s="208"/>
      <c r="IV56" s="208"/>
    </row>
    <row r="57" spans="2:256" s="206" customFormat="1" ht="14.25">
      <c r="B57" s="90"/>
      <c r="C57" s="226"/>
      <c r="D57" s="91"/>
      <c r="IH57" s="208"/>
      <c r="II57" s="208"/>
      <c r="IJ57" s="208"/>
      <c r="IK57" s="208"/>
      <c r="IL57" s="208"/>
      <c r="IM57" s="208"/>
      <c r="IN57" s="208"/>
      <c r="IO57" s="208"/>
      <c r="IP57" s="208"/>
      <c r="IQ57" s="208"/>
      <c r="IR57" s="208"/>
      <c r="IS57" s="208"/>
      <c r="IT57" s="208"/>
      <c r="IU57" s="208"/>
      <c r="IV57" s="208"/>
    </row>
    <row r="58" spans="2:256" s="206" customFormat="1" ht="14.25">
      <c r="B58" s="90"/>
      <c r="C58" s="226"/>
      <c r="D58" s="91"/>
      <c r="IH58" s="208"/>
      <c r="II58" s="208"/>
      <c r="IJ58" s="208"/>
      <c r="IK58" s="208"/>
      <c r="IL58" s="208"/>
      <c r="IM58" s="208"/>
      <c r="IN58" s="208"/>
      <c r="IO58" s="208"/>
      <c r="IP58" s="208"/>
      <c r="IQ58" s="208"/>
      <c r="IR58" s="208"/>
      <c r="IS58" s="208"/>
      <c r="IT58" s="208"/>
      <c r="IU58" s="208"/>
      <c r="IV58" s="208"/>
    </row>
    <row r="59" spans="2:256" s="206" customFormat="1" ht="14.25">
      <c r="B59" s="90"/>
      <c r="C59" s="226"/>
      <c r="D59" s="91"/>
      <c r="IH59" s="208"/>
      <c r="II59" s="208"/>
      <c r="IJ59" s="208"/>
      <c r="IK59" s="208"/>
      <c r="IL59" s="208"/>
      <c r="IM59" s="208"/>
      <c r="IN59" s="208"/>
      <c r="IO59" s="208"/>
      <c r="IP59" s="208"/>
      <c r="IQ59" s="208"/>
      <c r="IR59" s="208"/>
      <c r="IS59" s="208"/>
      <c r="IT59" s="208"/>
      <c r="IU59" s="208"/>
      <c r="IV59" s="208"/>
    </row>
    <row r="60" spans="2:256" s="206" customFormat="1" ht="14.25">
      <c r="B60" s="90"/>
      <c r="C60" s="226"/>
      <c r="D60" s="91"/>
      <c r="IH60" s="208"/>
      <c r="II60" s="208"/>
      <c r="IJ60" s="208"/>
      <c r="IK60" s="208"/>
      <c r="IL60" s="208"/>
      <c r="IM60" s="208"/>
      <c r="IN60" s="208"/>
      <c r="IO60" s="208"/>
      <c r="IP60" s="208"/>
      <c r="IQ60" s="208"/>
      <c r="IR60" s="208"/>
      <c r="IS60" s="208"/>
      <c r="IT60" s="208"/>
      <c r="IU60" s="208"/>
      <c r="IV60" s="208"/>
    </row>
    <row r="61" spans="2:256" s="206" customFormat="1" ht="14.25">
      <c r="B61" s="90"/>
      <c r="C61" s="226"/>
      <c r="D61" s="91"/>
      <c r="IH61" s="208"/>
      <c r="II61" s="208"/>
      <c r="IJ61" s="208"/>
      <c r="IK61" s="208"/>
      <c r="IL61" s="208"/>
      <c r="IM61" s="208"/>
      <c r="IN61" s="208"/>
      <c r="IO61" s="208"/>
      <c r="IP61" s="208"/>
      <c r="IQ61" s="208"/>
      <c r="IR61" s="208"/>
      <c r="IS61" s="208"/>
      <c r="IT61" s="208"/>
      <c r="IU61" s="208"/>
      <c r="IV61" s="208"/>
    </row>
    <row r="62" spans="2:256" s="206" customFormat="1" ht="14.25">
      <c r="B62" s="90"/>
      <c r="C62" s="226"/>
      <c r="D62" s="91"/>
      <c r="IH62" s="208"/>
      <c r="II62" s="208"/>
      <c r="IJ62" s="208"/>
      <c r="IK62" s="208"/>
      <c r="IL62" s="208"/>
      <c r="IM62" s="208"/>
      <c r="IN62" s="208"/>
      <c r="IO62" s="208"/>
      <c r="IP62" s="208"/>
      <c r="IQ62" s="208"/>
      <c r="IR62" s="208"/>
      <c r="IS62" s="208"/>
      <c r="IT62" s="208"/>
      <c r="IU62" s="208"/>
      <c r="IV62" s="208"/>
    </row>
    <row r="63" spans="2:256" s="206" customFormat="1" ht="14.25">
      <c r="B63" s="90"/>
      <c r="C63" s="226"/>
      <c r="D63" s="91"/>
      <c r="IH63" s="208"/>
      <c r="II63" s="208"/>
      <c r="IJ63" s="208"/>
      <c r="IK63" s="208"/>
      <c r="IL63" s="208"/>
      <c r="IM63" s="208"/>
      <c r="IN63" s="208"/>
      <c r="IO63" s="208"/>
      <c r="IP63" s="208"/>
      <c r="IQ63" s="208"/>
      <c r="IR63" s="208"/>
      <c r="IS63" s="208"/>
      <c r="IT63" s="208"/>
      <c r="IU63" s="208"/>
      <c r="IV63" s="208"/>
    </row>
    <row r="64" spans="2:256" s="206" customFormat="1" ht="14.25">
      <c r="B64" s="90"/>
      <c r="C64" s="226"/>
      <c r="D64" s="91"/>
      <c r="IH64" s="208"/>
      <c r="II64" s="208"/>
      <c r="IJ64" s="208"/>
      <c r="IK64" s="208"/>
      <c r="IL64" s="208"/>
      <c r="IM64" s="208"/>
      <c r="IN64" s="208"/>
      <c r="IO64" s="208"/>
      <c r="IP64" s="208"/>
      <c r="IQ64" s="208"/>
      <c r="IR64" s="208"/>
      <c r="IS64" s="208"/>
      <c r="IT64" s="208"/>
      <c r="IU64" s="208"/>
      <c r="IV64" s="208"/>
    </row>
    <row r="65" spans="2:256" s="206" customFormat="1" ht="14.25">
      <c r="B65" s="90"/>
      <c r="C65" s="226"/>
      <c r="D65" s="91"/>
      <c r="IH65" s="208"/>
      <c r="II65" s="208"/>
      <c r="IJ65" s="208"/>
      <c r="IK65" s="208"/>
      <c r="IL65" s="208"/>
      <c r="IM65" s="208"/>
      <c r="IN65" s="208"/>
      <c r="IO65" s="208"/>
      <c r="IP65" s="208"/>
      <c r="IQ65" s="208"/>
      <c r="IR65" s="208"/>
      <c r="IS65" s="208"/>
      <c r="IT65" s="208"/>
      <c r="IU65" s="208"/>
      <c r="IV65" s="208"/>
    </row>
    <row r="66" spans="2:256" s="206" customFormat="1" ht="14.25">
      <c r="B66" s="90"/>
      <c r="C66" s="226"/>
      <c r="D66" s="91"/>
      <c r="IH66" s="208"/>
      <c r="II66" s="208"/>
      <c r="IJ66" s="208"/>
      <c r="IK66" s="208"/>
      <c r="IL66" s="208"/>
      <c r="IM66" s="208"/>
      <c r="IN66" s="208"/>
      <c r="IO66" s="208"/>
      <c r="IP66" s="208"/>
      <c r="IQ66" s="208"/>
      <c r="IR66" s="208"/>
      <c r="IS66" s="208"/>
      <c r="IT66" s="208"/>
      <c r="IU66" s="208"/>
      <c r="IV66" s="208"/>
    </row>
    <row r="67" spans="2:256" s="206" customFormat="1" ht="14.25">
      <c r="B67" s="90"/>
      <c r="C67" s="226"/>
      <c r="D67" s="91"/>
      <c r="IH67" s="208"/>
      <c r="II67" s="208"/>
      <c r="IJ67" s="208"/>
      <c r="IK67" s="208"/>
      <c r="IL67" s="208"/>
      <c r="IM67" s="208"/>
      <c r="IN67" s="208"/>
      <c r="IO67" s="208"/>
      <c r="IP67" s="208"/>
      <c r="IQ67" s="208"/>
      <c r="IR67" s="208"/>
      <c r="IS67" s="208"/>
      <c r="IT67" s="208"/>
      <c r="IU67" s="208"/>
      <c r="IV67" s="208"/>
    </row>
    <row r="68" spans="2:256" s="206" customFormat="1" ht="14.25">
      <c r="B68" s="90"/>
      <c r="C68" s="226"/>
      <c r="D68" s="91"/>
      <c r="IH68" s="208"/>
      <c r="II68" s="208"/>
      <c r="IJ68" s="208"/>
      <c r="IK68" s="208"/>
      <c r="IL68" s="208"/>
      <c r="IM68" s="208"/>
      <c r="IN68" s="208"/>
      <c r="IO68" s="208"/>
      <c r="IP68" s="208"/>
      <c r="IQ68" s="208"/>
      <c r="IR68" s="208"/>
      <c r="IS68" s="208"/>
      <c r="IT68" s="208"/>
      <c r="IU68" s="208"/>
      <c r="IV68" s="208"/>
    </row>
    <row r="69" spans="2:256" s="206" customFormat="1" ht="14.25">
      <c r="B69" s="90"/>
      <c r="C69" s="226"/>
      <c r="D69" s="91"/>
      <c r="IH69" s="208"/>
      <c r="II69" s="208"/>
      <c r="IJ69" s="208"/>
      <c r="IK69" s="208"/>
      <c r="IL69" s="208"/>
      <c r="IM69" s="208"/>
      <c r="IN69" s="208"/>
      <c r="IO69" s="208"/>
      <c r="IP69" s="208"/>
      <c r="IQ69" s="208"/>
      <c r="IR69" s="208"/>
      <c r="IS69" s="208"/>
      <c r="IT69" s="208"/>
      <c r="IU69" s="208"/>
      <c r="IV69" s="208"/>
    </row>
    <row r="70" spans="2:256" s="206" customFormat="1" ht="14.25">
      <c r="B70" s="90"/>
      <c r="C70" s="226"/>
      <c r="D70" s="91"/>
      <c r="IH70" s="208"/>
      <c r="II70" s="208"/>
      <c r="IJ70" s="208"/>
      <c r="IK70" s="208"/>
      <c r="IL70" s="208"/>
      <c r="IM70" s="208"/>
      <c r="IN70" s="208"/>
      <c r="IO70" s="208"/>
      <c r="IP70" s="208"/>
      <c r="IQ70" s="208"/>
      <c r="IR70" s="208"/>
      <c r="IS70" s="208"/>
      <c r="IT70" s="208"/>
      <c r="IU70" s="208"/>
      <c r="IV70" s="208"/>
    </row>
    <row r="71" spans="2:256" s="206" customFormat="1" ht="14.25">
      <c r="B71" s="90"/>
      <c r="C71" s="226"/>
      <c r="D71" s="91"/>
      <c r="IH71" s="208"/>
      <c r="II71" s="208"/>
      <c r="IJ71" s="208"/>
      <c r="IK71" s="208"/>
      <c r="IL71" s="208"/>
      <c r="IM71" s="208"/>
      <c r="IN71" s="208"/>
      <c r="IO71" s="208"/>
      <c r="IP71" s="208"/>
      <c r="IQ71" s="208"/>
      <c r="IR71" s="208"/>
      <c r="IS71" s="208"/>
      <c r="IT71" s="208"/>
      <c r="IU71" s="208"/>
      <c r="IV71" s="208"/>
    </row>
    <row r="72" spans="2:256" s="206" customFormat="1" ht="14.25">
      <c r="B72" s="90"/>
      <c r="C72" s="226"/>
      <c r="D72" s="91"/>
      <c r="IH72" s="208"/>
      <c r="II72" s="208"/>
      <c r="IJ72" s="208"/>
      <c r="IK72" s="208"/>
      <c r="IL72" s="208"/>
      <c r="IM72" s="208"/>
      <c r="IN72" s="208"/>
      <c r="IO72" s="208"/>
      <c r="IP72" s="208"/>
      <c r="IQ72" s="208"/>
      <c r="IR72" s="208"/>
      <c r="IS72" s="208"/>
      <c r="IT72" s="208"/>
      <c r="IU72" s="208"/>
      <c r="IV72" s="208"/>
    </row>
    <row r="73" spans="2:256" s="206" customFormat="1" ht="14.25">
      <c r="B73" s="90"/>
      <c r="C73" s="226"/>
      <c r="D73" s="91"/>
      <c r="IH73" s="208"/>
      <c r="II73" s="208"/>
      <c r="IJ73" s="208"/>
      <c r="IK73" s="208"/>
      <c r="IL73" s="208"/>
      <c r="IM73" s="208"/>
      <c r="IN73" s="208"/>
      <c r="IO73" s="208"/>
      <c r="IP73" s="208"/>
      <c r="IQ73" s="208"/>
      <c r="IR73" s="208"/>
      <c r="IS73" s="208"/>
      <c r="IT73" s="208"/>
      <c r="IU73" s="208"/>
      <c r="IV73" s="208"/>
    </row>
    <row r="74" spans="2:256" s="206" customFormat="1" ht="14.25">
      <c r="B74" s="90"/>
      <c r="C74" s="226"/>
      <c r="D74" s="91"/>
      <c r="IH74" s="208"/>
      <c r="II74" s="208"/>
      <c r="IJ74" s="208"/>
      <c r="IK74" s="208"/>
      <c r="IL74" s="208"/>
      <c r="IM74" s="208"/>
      <c r="IN74" s="208"/>
      <c r="IO74" s="208"/>
      <c r="IP74" s="208"/>
      <c r="IQ74" s="208"/>
      <c r="IR74" s="208"/>
      <c r="IS74" s="208"/>
      <c r="IT74" s="208"/>
      <c r="IU74" s="208"/>
      <c r="IV74" s="208"/>
    </row>
    <row r="75" spans="2:256" s="206" customFormat="1" ht="14.25">
      <c r="B75" s="90"/>
      <c r="C75" s="226"/>
      <c r="D75" s="91"/>
      <c r="IH75" s="208"/>
      <c r="II75" s="208"/>
      <c r="IJ75" s="208"/>
      <c r="IK75" s="208"/>
      <c r="IL75" s="208"/>
      <c r="IM75" s="208"/>
      <c r="IN75" s="208"/>
      <c r="IO75" s="208"/>
      <c r="IP75" s="208"/>
      <c r="IQ75" s="208"/>
      <c r="IR75" s="208"/>
      <c r="IS75" s="208"/>
      <c r="IT75" s="208"/>
      <c r="IU75" s="208"/>
      <c r="IV75" s="208"/>
    </row>
    <row r="76" spans="2:256" s="206" customFormat="1" ht="14.25">
      <c r="B76" s="90"/>
      <c r="C76" s="226"/>
      <c r="D76" s="91"/>
      <c r="IH76" s="208"/>
      <c r="II76" s="208"/>
      <c r="IJ76" s="208"/>
      <c r="IK76" s="208"/>
      <c r="IL76" s="208"/>
      <c r="IM76" s="208"/>
      <c r="IN76" s="208"/>
      <c r="IO76" s="208"/>
      <c r="IP76" s="208"/>
      <c r="IQ76" s="208"/>
      <c r="IR76" s="208"/>
      <c r="IS76" s="208"/>
      <c r="IT76" s="208"/>
      <c r="IU76" s="208"/>
      <c r="IV76" s="208"/>
    </row>
    <row r="77" spans="2:256" s="206" customFormat="1" ht="14.25">
      <c r="B77" s="90"/>
      <c r="C77" s="226"/>
      <c r="D77" s="91"/>
      <c r="IH77" s="208"/>
      <c r="II77" s="208"/>
      <c r="IJ77" s="208"/>
      <c r="IK77" s="208"/>
      <c r="IL77" s="208"/>
      <c r="IM77" s="208"/>
      <c r="IN77" s="208"/>
      <c r="IO77" s="208"/>
      <c r="IP77" s="208"/>
      <c r="IQ77" s="208"/>
      <c r="IR77" s="208"/>
      <c r="IS77" s="208"/>
      <c r="IT77" s="208"/>
      <c r="IU77" s="208"/>
      <c r="IV77" s="208"/>
    </row>
    <row r="78" spans="2:256" s="206" customFormat="1" ht="14.25">
      <c r="B78" s="90"/>
      <c r="C78" s="226"/>
      <c r="D78" s="91"/>
      <c r="IH78" s="208"/>
      <c r="II78" s="208"/>
      <c r="IJ78" s="208"/>
      <c r="IK78" s="208"/>
      <c r="IL78" s="208"/>
      <c r="IM78" s="208"/>
      <c r="IN78" s="208"/>
      <c r="IO78" s="208"/>
      <c r="IP78" s="208"/>
      <c r="IQ78" s="208"/>
      <c r="IR78" s="208"/>
      <c r="IS78" s="208"/>
      <c r="IT78" s="208"/>
      <c r="IU78" s="208"/>
      <c r="IV78" s="208"/>
    </row>
    <row r="79" spans="2:256" s="206" customFormat="1" ht="14.25">
      <c r="B79" s="90"/>
      <c r="C79" s="226"/>
      <c r="D79" s="91"/>
      <c r="IH79" s="208"/>
      <c r="II79" s="208"/>
      <c r="IJ79" s="208"/>
      <c r="IK79" s="208"/>
      <c r="IL79" s="208"/>
      <c r="IM79" s="208"/>
      <c r="IN79" s="208"/>
      <c r="IO79" s="208"/>
      <c r="IP79" s="208"/>
      <c r="IQ79" s="208"/>
      <c r="IR79" s="208"/>
      <c r="IS79" s="208"/>
      <c r="IT79" s="208"/>
      <c r="IU79" s="208"/>
      <c r="IV79" s="208"/>
    </row>
    <row r="80" spans="2:256" s="206" customFormat="1" ht="14.25">
      <c r="B80" s="90"/>
      <c r="C80" s="226"/>
      <c r="D80" s="91"/>
      <c r="IH80" s="208"/>
      <c r="II80" s="208"/>
      <c r="IJ80" s="208"/>
      <c r="IK80" s="208"/>
      <c r="IL80" s="208"/>
      <c r="IM80" s="208"/>
      <c r="IN80" s="208"/>
      <c r="IO80" s="208"/>
      <c r="IP80" s="208"/>
      <c r="IQ80" s="208"/>
      <c r="IR80" s="208"/>
      <c r="IS80" s="208"/>
      <c r="IT80" s="208"/>
      <c r="IU80" s="208"/>
      <c r="IV80" s="208"/>
    </row>
    <row r="81" spans="2:256" s="206" customFormat="1" ht="14.25">
      <c r="B81" s="90"/>
      <c r="C81" s="226"/>
      <c r="D81" s="91"/>
      <c r="IH81" s="208"/>
      <c r="II81" s="208"/>
      <c r="IJ81" s="208"/>
      <c r="IK81" s="208"/>
      <c r="IL81" s="208"/>
      <c r="IM81" s="208"/>
      <c r="IN81" s="208"/>
      <c r="IO81" s="208"/>
      <c r="IP81" s="208"/>
      <c r="IQ81" s="208"/>
      <c r="IR81" s="208"/>
      <c r="IS81" s="208"/>
      <c r="IT81" s="208"/>
      <c r="IU81" s="208"/>
      <c r="IV81" s="208"/>
    </row>
    <row r="82" spans="2:256" s="206" customFormat="1" ht="14.25">
      <c r="B82" s="90"/>
      <c r="C82" s="226"/>
      <c r="D82" s="91"/>
      <c r="IH82" s="208"/>
      <c r="II82" s="208"/>
      <c r="IJ82" s="208"/>
      <c r="IK82" s="208"/>
      <c r="IL82" s="208"/>
      <c r="IM82" s="208"/>
      <c r="IN82" s="208"/>
      <c r="IO82" s="208"/>
      <c r="IP82" s="208"/>
      <c r="IQ82" s="208"/>
      <c r="IR82" s="208"/>
      <c r="IS82" s="208"/>
      <c r="IT82" s="208"/>
      <c r="IU82" s="208"/>
      <c r="IV82" s="208"/>
    </row>
    <row r="83" spans="2:256" s="206" customFormat="1" ht="14.25">
      <c r="B83" s="90"/>
      <c r="C83" s="226"/>
      <c r="D83" s="91"/>
      <c r="IH83" s="208"/>
      <c r="II83" s="208"/>
      <c r="IJ83" s="208"/>
      <c r="IK83" s="208"/>
      <c r="IL83" s="208"/>
      <c r="IM83" s="208"/>
      <c r="IN83" s="208"/>
      <c r="IO83" s="208"/>
      <c r="IP83" s="208"/>
      <c r="IQ83" s="208"/>
      <c r="IR83" s="208"/>
      <c r="IS83" s="208"/>
      <c r="IT83" s="208"/>
      <c r="IU83" s="208"/>
      <c r="IV83" s="208"/>
    </row>
    <row r="84" spans="2:256" s="206" customFormat="1" ht="14.25">
      <c r="B84" s="90"/>
      <c r="C84" s="226"/>
      <c r="D84" s="91"/>
      <c r="IH84" s="208"/>
      <c r="II84" s="208"/>
      <c r="IJ84" s="208"/>
      <c r="IK84" s="208"/>
      <c r="IL84" s="208"/>
      <c r="IM84" s="208"/>
      <c r="IN84" s="208"/>
      <c r="IO84" s="208"/>
      <c r="IP84" s="208"/>
      <c r="IQ84" s="208"/>
      <c r="IR84" s="208"/>
      <c r="IS84" s="208"/>
      <c r="IT84" s="208"/>
      <c r="IU84" s="208"/>
      <c r="IV84" s="208"/>
    </row>
    <row r="85" spans="2:256" s="206" customFormat="1" ht="14.25">
      <c r="B85" s="90"/>
      <c r="C85" s="226"/>
      <c r="D85" s="91"/>
      <c r="IH85" s="208"/>
      <c r="II85" s="208"/>
      <c r="IJ85" s="208"/>
      <c r="IK85" s="208"/>
      <c r="IL85" s="208"/>
      <c r="IM85" s="208"/>
      <c r="IN85" s="208"/>
      <c r="IO85" s="208"/>
      <c r="IP85" s="208"/>
      <c r="IQ85" s="208"/>
      <c r="IR85" s="208"/>
      <c r="IS85" s="208"/>
      <c r="IT85" s="208"/>
      <c r="IU85" s="208"/>
      <c r="IV85" s="208"/>
    </row>
    <row r="86" spans="2:256" s="206" customFormat="1" ht="14.25">
      <c r="B86" s="90"/>
      <c r="C86" s="226"/>
      <c r="D86" s="91"/>
      <c r="IH86" s="208"/>
      <c r="II86" s="208"/>
      <c r="IJ86" s="208"/>
      <c r="IK86" s="208"/>
      <c r="IL86" s="208"/>
      <c r="IM86" s="208"/>
      <c r="IN86" s="208"/>
      <c r="IO86" s="208"/>
      <c r="IP86" s="208"/>
      <c r="IQ86" s="208"/>
      <c r="IR86" s="208"/>
      <c r="IS86" s="208"/>
      <c r="IT86" s="208"/>
      <c r="IU86" s="208"/>
      <c r="IV86" s="208"/>
    </row>
    <row r="87" spans="2:256" s="206" customFormat="1" ht="14.25">
      <c r="B87" s="90"/>
      <c r="C87" s="226"/>
      <c r="D87" s="91"/>
      <c r="IH87" s="208"/>
      <c r="II87" s="208"/>
      <c r="IJ87" s="208"/>
      <c r="IK87" s="208"/>
      <c r="IL87" s="208"/>
      <c r="IM87" s="208"/>
      <c r="IN87" s="208"/>
      <c r="IO87" s="208"/>
      <c r="IP87" s="208"/>
      <c r="IQ87" s="208"/>
      <c r="IR87" s="208"/>
      <c r="IS87" s="208"/>
      <c r="IT87" s="208"/>
      <c r="IU87" s="208"/>
      <c r="IV87" s="208"/>
    </row>
    <row r="88" spans="2:256" s="206" customFormat="1" ht="14.25">
      <c r="B88" s="90"/>
      <c r="C88" s="226"/>
      <c r="D88" s="91"/>
      <c r="IH88" s="208"/>
      <c r="II88" s="208"/>
      <c r="IJ88" s="208"/>
      <c r="IK88" s="208"/>
      <c r="IL88" s="208"/>
      <c r="IM88" s="208"/>
      <c r="IN88" s="208"/>
      <c r="IO88" s="208"/>
      <c r="IP88" s="208"/>
      <c r="IQ88" s="208"/>
      <c r="IR88" s="208"/>
      <c r="IS88" s="208"/>
      <c r="IT88" s="208"/>
      <c r="IU88" s="208"/>
      <c r="IV88" s="208"/>
    </row>
    <row r="89" spans="2:256" s="206" customFormat="1" ht="14.25">
      <c r="B89" s="90"/>
      <c r="C89" s="226"/>
      <c r="D89" s="91"/>
      <c r="IH89" s="208"/>
      <c r="II89" s="208"/>
      <c r="IJ89" s="208"/>
      <c r="IK89" s="208"/>
      <c r="IL89" s="208"/>
      <c r="IM89" s="208"/>
      <c r="IN89" s="208"/>
      <c r="IO89" s="208"/>
      <c r="IP89" s="208"/>
      <c r="IQ89" s="208"/>
      <c r="IR89" s="208"/>
      <c r="IS89" s="208"/>
      <c r="IT89" s="208"/>
      <c r="IU89" s="208"/>
      <c r="IV89" s="208"/>
    </row>
    <row r="90" spans="2:256" s="206" customFormat="1" ht="14.25">
      <c r="B90" s="90"/>
      <c r="C90" s="226"/>
      <c r="D90" s="91"/>
      <c r="IH90" s="208"/>
      <c r="II90" s="208"/>
      <c r="IJ90" s="208"/>
      <c r="IK90" s="208"/>
      <c r="IL90" s="208"/>
      <c r="IM90" s="208"/>
      <c r="IN90" s="208"/>
      <c r="IO90" s="208"/>
      <c r="IP90" s="208"/>
      <c r="IQ90" s="208"/>
      <c r="IR90" s="208"/>
      <c r="IS90" s="208"/>
      <c r="IT90" s="208"/>
      <c r="IU90" s="208"/>
      <c r="IV90" s="208"/>
    </row>
    <row r="91" spans="2:256" s="206" customFormat="1" ht="14.25">
      <c r="B91" s="90"/>
      <c r="C91" s="226"/>
      <c r="D91" s="91"/>
      <c r="IH91" s="208"/>
      <c r="II91" s="208"/>
      <c r="IJ91" s="208"/>
      <c r="IK91" s="208"/>
      <c r="IL91" s="208"/>
      <c r="IM91" s="208"/>
      <c r="IN91" s="208"/>
      <c r="IO91" s="208"/>
      <c r="IP91" s="208"/>
      <c r="IQ91" s="208"/>
      <c r="IR91" s="208"/>
      <c r="IS91" s="208"/>
      <c r="IT91" s="208"/>
      <c r="IU91" s="208"/>
      <c r="IV91" s="208"/>
    </row>
    <row r="92" spans="2:256" s="206" customFormat="1" ht="14.25">
      <c r="B92" s="90"/>
      <c r="C92" s="226"/>
      <c r="D92" s="91"/>
      <c r="IH92" s="208"/>
      <c r="II92" s="208"/>
      <c r="IJ92" s="208"/>
      <c r="IK92" s="208"/>
      <c r="IL92" s="208"/>
      <c r="IM92" s="208"/>
      <c r="IN92" s="208"/>
      <c r="IO92" s="208"/>
      <c r="IP92" s="208"/>
      <c r="IQ92" s="208"/>
      <c r="IR92" s="208"/>
      <c r="IS92" s="208"/>
      <c r="IT92" s="208"/>
      <c r="IU92" s="208"/>
      <c r="IV92" s="208"/>
    </row>
    <row r="93" spans="2:256" s="206" customFormat="1" ht="14.25">
      <c r="B93" s="90"/>
      <c r="C93" s="226"/>
      <c r="D93" s="91"/>
      <c r="IH93" s="208"/>
      <c r="II93" s="208"/>
      <c r="IJ93" s="208"/>
      <c r="IK93" s="208"/>
      <c r="IL93" s="208"/>
      <c r="IM93" s="208"/>
      <c r="IN93" s="208"/>
      <c r="IO93" s="208"/>
      <c r="IP93" s="208"/>
      <c r="IQ93" s="208"/>
      <c r="IR93" s="208"/>
      <c r="IS93" s="208"/>
      <c r="IT93" s="208"/>
      <c r="IU93" s="208"/>
      <c r="IV93" s="208"/>
    </row>
    <row r="94" spans="2:256" s="206" customFormat="1" ht="14.25">
      <c r="B94" s="90"/>
      <c r="C94" s="226"/>
      <c r="D94" s="91"/>
      <c r="IH94" s="208"/>
      <c r="II94" s="208"/>
      <c r="IJ94" s="208"/>
      <c r="IK94" s="208"/>
      <c r="IL94" s="208"/>
      <c r="IM94" s="208"/>
      <c r="IN94" s="208"/>
      <c r="IO94" s="208"/>
      <c r="IP94" s="208"/>
      <c r="IQ94" s="208"/>
      <c r="IR94" s="208"/>
      <c r="IS94" s="208"/>
      <c r="IT94" s="208"/>
      <c r="IU94" s="208"/>
      <c r="IV94" s="208"/>
    </row>
    <row r="95" spans="2:256" s="206" customFormat="1" ht="14.25">
      <c r="B95" s="90"/>
      <c r="C95" s="226"/>
      <c r="D95" s="91"/>
      <c r="IH95" s="208"/>
      <c r="II95" s="208"/>
      <c r="IJ95" s="208"/>
      <c r="IK95" s="208"/>
      <c r="IL95" s="208"/>
      <c r="IM95" s="208"/>
      <c r="IN95" s="208"/>
      <c r="IO95" s="208"/>
      <c r="IP95" s="208"/>
      <c r="IQ95" s="208"/>
      <c r="IR95" s="208"/>
      <c r="IS95" s="208"/>
      <c r="IT95" s="208"/>
      <c r="IU95" s="208"/>
      <c r="IV95" s="208"/>
    </row>
    <row r="96" spans="2:256" s="206" customFormat="1" ht="14.25">
      <c r="B96" s="90"/>
      <c r="C96" s="226"/>
      <c r="D96" s="91"/>
      <c r="IH96" s="208"/>
      <c r="II96" s="208"/>
      <c r="IJ96" s="208"/>
      <c r="IK96" s="208"/>
      <c r="IL96" s="208"/>
      <c r="IM96" s="208"/>
      <c r="IN96" s="208"/>
      <c r="IO96" s="208"/>
      <c r="IP96" s="208"/>
      <c r="IQ96" s="208"/>
      <c r="IR96" s="208"/>
      <c r="IS96" s="208"/>
      <c r="IT96" s="208"/>
      <c r="IU96" s="208"/>
      <c r="IV96" s="208"/>
    </row>
    <row r="97" spans="2:256" s="206" customFormat="1" ht="14.25">
      <c r="B97" s="90"/>
      <c r="C97" s="226"/>
      <c r="D97" s="91"/>
      <c r="IH97" s="208"/>
      <c r="II97" s="208"/>
      <c r="IJ97" s="208"/>
      <c r="IK97" s="208"/>
      <c r="IL97" s="208"/>
      <c r="IM97" s="208"/>
      <c r="IN97" s="208"/>
      <c r="IO97" s="208"/>
      <c r="IP97" s="208"/>
      <c r="IQ97" s="208"/>
      <c r="IR97" s="208"/>
      <c r="IS97" s="208"/>
      <c r="IT97" s="208"/>
      <c r="IU97" s="208"/>
      <c r="IV97" s="208"/>
    </row>
    <row r="98" spans="2:256" s="206" customFormat="1" ht="14.25">
      <c r="B98" s="90"/>
      <c r="C98" s="226"/>
      <c r="D98" s="91"/>
      <c r="IH98" s="208"/>
      <c r="II98" s="208"/>
      <c r="IJ98" s="208"/>
      <c r="IK98" s="208"/>
      <c r="IL98" s="208"/>
      <c r="IM98" s="208"/>
      <c r="IN98" s="208"/>
      <c r="IO98" s="208"/>
      <c r="IP98" s="208"/>
      <c r="IQ98" s="208"/>
      <c r="IR98" s="208"/>
      <c r="IS98" s="208"/>
      <c r="IT98" s="208"/>
      <c r="IU98" s="208"/>
      <c r="IV98" s="208"/>
    </row>
    <row r="99" spans="2:256" s="206" customFormat="1" ht="14.25">
      <c r="B99" s="90"/>
      <c r="C99" s="226"/>
      <c r="D99" s="91"/>
      <c r="IH99" s="208"/>
      <c r="II99" s="208"/>
      <c r="IJ99" s="208"/>
      <c r="IK99" s="208"/>
      <c r="IL99" s="208"/>
      <c r="IM99" s="208"/>
      <c r="IN99" s="208"/>
      <c r="IO99" s="208"/>
      <c r="IP99" s="208"/>
      <c r="IQ99" s="208"/>
      <c r="IR99" s="208"/>
      <c r="IS99" s="208"/>
      <c r="IT99" s="208"/>
      <c r="IU99" s="208"/>
      <c r="IV99" s="208"/>
    </row>
    <row r="100" spans="2:256" s="206" customFormat="1" ht="14.25">
      <c r="B100" s="90"/>
      <c r="C100" s="226"/>
      <c r="D100" s="91"/>
      <c r="IH100" s="208"/>
      <c r="II100" s="208"/>
      <c r="IJ100" s="208"/>
      <c r="IK100" s="208"/>
      <c r="IL100" s="208"/>
      <c r="IM100" s="208"/>
      <c r="IN100" s="208"/>
      <c r="IO100" s="208"/>
      <c r="IP100" s="208"/>
      <c r="IQ100" s="208"/>
      <c r="IR100" s="208"/>
      <c r="IS100" s="208"/>
      <c r="IT100" s="208"/>
      <c r="IU100" s="208"/>
      <c r="IV100" s="208"/>
    </row>
    <row r="101" spans="2:256" s="206" customFormat="1" ht="14.25">
      <c r="B101" s="90"/>
      <c r="C101" s="226"/>
      <c r="D101" s="91"/>
      <c r="IH101" s="208"/>
      <c r="II101" s="208"/>
      <c r="IJ101" s="208"/>
      <c r="IK101" s="208"/>
      <c r="IL101" s="208"/>
      <c r="IM101" s="208"/>
      <c r="IN101" s="208"/>
      <c r="IO101" s="208"/>
      <c r="IP101" s="208"/>
      <c r="IQ101" s="208"/>
      <c r="IR101" s="208"/>
      <c r="IS101" s="208"/>
      <c r="IT101" s="208"/>
      <c r="IU101" s="208"/>
      <c r="IV101" s="208"/>
    </row>
    <row r="102" spans="2:256" s="206" customFormat="1" ht="14.25">
      <c r="B102" s="90"/>
      <c r="C102" s="226"/>
      <c r="D102" s="91"/>
      <c r="IH102" s="208"/>
      <c r="II102" s="208"/>
      <c r="IJ102" s="208"/>
      <c r="IK102" s="208"/>
      <c r="IL102" s="208"/>
      <c r="IM102" s="208"/>
      <c r="IN102" s="208"/>
      <c r="IO102" s="208"/>
      <c r="IP102" s="208"/>
      <c r="IQ102" s="208"/>
      <c r="IR102" s="208"/>
      <c r="IS102" s="208"/>
      <c r="IT102" s="208"/>
      <c r="IU102" s="208"/>
      <c r="IV102" s="208"/>
    </row>
    <row r="103" spans="2:256" s="206" customFormat="1" ht="14.25">
      <c r="B103" s="90"/>
      <c r="C103" s="226"/>
      <c r="D103" s="91"/>
      <c r="IH103" s="208"/>
      <c r="II103" s="208"/>
      <c r="IJ103" s="208"/>
      <c r="IK103" s="208"/>
      <c r="IL103" s="208"/>
      <c r="IM103" s="208"/>
      <c r="IN103" s="208"/>
      <c r="IO103" s="208"/>
      <c r="IP103" s="208"/>
      <c r="IQ103" s="208"/>
      <c r="IR103" s="208"/>
      <c r="IS103" s="208"/>
      <c r="IT103" s="208"/>
      <c r="IU103" s="208"/>
      <c r="IV103" s="208"/>
    </row>
    <row r="104" spans="2:256" s="206" customFormat="1" ht="14.25">
      <c r="B104" s="90"/>
      <c r="C104" s="226"/>
      <c r="D104" s="91"/>
      <c r="IH104" s="208"/>
      <c r="II104" s="208"/>
      <c r="IJ104" s="208"/>
      <c r="IK104" s="208"/>
      <c r="IL104" s="208"/>
      <c r="IM104" s="208"/>
      <c r="IN104" s="208"/>
      <c r="IO104" s="208"/>
      <c r="IP104" s="208"/>
      <c r="IQ104" s="208"/>
      <c r="IR104" s="208"/>
      <c r="IS104" s="208"/>
      <c r="IT104" s="208"/>
      <c r="IU104" s="208"/>
      <c r="IV104" s="208"/>
    </row>
    <row r="105" spans="2:256" s="206" customFormat="1" ht="14.25">
      <c r="B105" s="90"/>
      <c r="C105" s="226"/>
      <c r="D105" s="91"/>
      <c r="IH105" s="208"/>
      <c r="II105" s="208"/>
      <c r="IJ105" s="208"/>
      <c r="IK105" s="208"/>
      <c r="IL105" s="208"/>
      <c r="IM105" s="208"/>
      <c r="IN105" s="208"/>
      <c r="IO105" s="208"/>
      <c r="IP105" s="208"/>
      <c r="IQ105" s="208"/>
      <c r="IR105" s="208"/>
      <c r="IS105" s="208"/>
      <c r="IT105" s="208"/>
      <c r="IU105" s="208"/>
      <c r="IV105" s="208"/>
    </row>
    <row r="106" spans="2:256" s="206" customFormat="1" ht="14.25">
      <c r="B106" s="90"/>
      <c r="C106" s="226"/>
      <c r="D106" s="91"/>
      <c r="IH106" s="208"/>
      <c r="II106" s="208"/>
      <c r="IJ106" s="208"/>
      <c r="IK106" s="208"/>
      <c r="IL106" s="208"/>
      <c r="IM106" s="208"/>
      <c r="IN106" s="208"/>
      <c r="IO106" s="208"/>
      <c r="IP106" s="208"/>
      <c r="IQ106" s="208"/>
      <c r="IR106" s="208"/>
      <c r="IS106" s="208"/>
      <c r="IT106" s="208"/>
      <c r="IU106" s="208"/>
      <c r="IV106" s="208"/>
    </row>
    <row r="107" spans="2:256" s="206" customFormat="1" ht="14.25">
      <c r="B107" s="90"/>
      <c r="C107" s="226"/>
      <c r="D107" s="91"/>
      <c r="IH107" s="208"/>
      <c r="II107" s="208"/>
      <c r="IJ107" s="208"/>
      <c r="IK107" s="208"/>
      <c r="IL107" s="208"/>
      <c r="IM107" s="208"/>
      <c r="IN107" s="208"/>
      <c r="IO107" s="208"/>
      <c r="IP107" s="208"/>
      <c r="IQ107" s="208"/>
      <c r="IR107" s="208"/>
      <c r="IS107" s="208"/>
      <c r="IT107" s="208"/>
      <c r="IU107" s="208"/>
      <c r="IV107" s="208"/>
    </row>
    <row r="108" spans="2:256" s="206" customFormat="1" ht="14.25">
      <c r="B108" s="90"/>
      <c r="C108" s="226"/>
      <c r="D108" s="91"/>
      <c r="IH108" s="208"/>
      <c r="II108" s="208"/>
      <c r="IJ108" s="208"/>
      <c r="IK108" s="208"/>
      <c r="IL108" s="208"/>
      <c r="IM108" s="208"/>
      <c r="IN108" s="208"/>
      <c r="IO108" s="208"/>
      <c r="IP108" s="208"/>
      <c r="IQ108" s="208"/>
      <c r="IR108" s="208"/>
      <c r="IS108" s="208"/>
      <c r="IT108" s="208"/>
      <c r="IU108" s="208"/>
      <c r="IV108" s="208"/>
    </row>
    <row r="109" spans="2:256" s="206" customFormat="1" ht="14.25">
      <c r="B109" s="90"/>
      <c r="C109" s="226"/>
      <c r="D109" s="91"/>
      <c r="IH109" s="208"/>
      <c r="II109" s="208"/>
      <c r="IJ109" s="208"/>
      <c r="IK109" s="208"/>
      <c r="IL109" s="208"/>
      <c r="IM109" s="208"/>
      <c r="IN109" s="208"/>
      <c r="IO109" s="208"/>
      <c r="IP109" s="208"/>
      <c r="IQ109" s="208"/>
      <c r="IR109" s="208"/>
      <c r="IS109" s="208"/>
      <c r="IT109" s="208"/>
      <c r="IU109" s="208"/>
      <c r="IV109" s="208"/>
    </row>
    <row r="110" spans="2:256" s="206" customFormat="1" ht="14.25">
      <c r="B110" s="90"/>
      <c r="C110" s="226"/>
      <c r="D110" s="91"/>
      <c r="IH110" s="208"/>
      <c r="II110" s="208"/>
      <c r="IJ110" s="208"/>
      <c r="IK110" s="208"/>
      <c r="IL110" s="208"/>
      <c r="IM110" s="208"/>
      <c r="IN110" s="208"/>
      <c r="IO110" s="208"/>
      <c r="IP110" s="208"/>
      <c r="IQ110" s="208"/>
      <c r="IR110" s="208"/>
      <c r="IS110" s="208"/>
      <c r="IT110" s="208"/>
      <c r="IU110" s="208"/>
      <c r="IV110" s="208"/>
    </row>
    <row r="111" spans="2:256" s="206" customFormat="1" ht="14.25">
      <c r="B111" s="90"/>
      <c r="C111" s="226"/>
      <c r="D111" s="91"/>
      <c r="IH111" s="208"/>
      <c r="II111" s="208"/>
      <c r="IJ111" s="208"/>
      <c r="IK111" s="208"/>
      <c r="IL111" s="208"/>
      <c r="IM111" s="208"/>
      <c r="IN111" s="208"/>
      <c r="IO111" s="208"/>
      <c r="IP111" s="208"/>
      <c r="IQ111" s="208"/>
      <c r="IR111" s="208"/>
      <c r="IS111" s="208"/>
      <c r="IT111" s="208"/>
      <c r="IU111" s="208"/>
      <c r="IV111" s="208"/>
    </row>
    <row r="112" spans="2:256" s="206" customFormat="1" ht="14.25">
      <c r="B112" s="90"/>
      <c r="C112" s="226"/>
      <c r="D112" s="91"/>
      <c r="IH112" s="208"/>
      <c r="II112" s="208"/>
      <c r="IJ112" s="208"/>
      <c r="IK112" s="208"/>
      <c r="IL112" s="208"/>
      <c r="IM112" s="208"/>
      <c r="IN112" s="208"/>
      <c r="IO112" s="208"/>
      <c r="IP112" s="208"/>
      <c r="IQ112" s="208"/>
      <c r="IR112" s="208"/>
      <c r="IS112" s="208"/>
      <c r="IT112" s="208"/>
      <c r="IU112" s="208"/>
      <c r="IV112" s="208"/>
    </row>
    <row r="113" spans="2:256" s="206" customFormat="1" ht="14.25">
      <c r="B113" s="90"/>
      <c r="C113" s="226"/>
      <c r="D113" s="91"/>
      <c r="IH113" s="208"/>
      <c r="II113" s="208"/>
      <c r="IJ113" s="208"/>
      <c r="IK113" s="208"/>
      <c r="IL113" s="208"/>
      <c r="IM113" s="208"/>
      <c r="IN113" s="208"/>
      <c r="IO113" s="208"/>
      <c r="IP113" s="208"/>
      <c r="IQ113" s="208"/>
      <c r="IR113" s="208"/>
      <c r="IS113" s="208"/>
      <c r="IT113" s="208"/>
      <c r="IU113" s="208"/>
      <c r="IV113" s="208"/>
    </row>
    <row r="114" spans="2:256" s="206" customFormat="1" ht="14.25">
      <c r="B114" s="90"/>
      <c r="C114" s="226"/>
      <c r="D114" s="91"/>
      <c r="IH114" s="208"/>
      <c r="II114" s="208"/>
      <c r="IJ114" s="208"/>
      <c r="IK114" s="208"/>
      <c r="IL114" s="208"/>
      <c r="IM114" s="208"/>
      <c r="IN114" s="208"/>
      <c r="IO114" s="208"/>
      <c r="IP114" s="208"/>
      <c r="IQ114" s="208"/>
      <c r="IR114" s="208"/>
      <c r="IS114" s="208"/>
      <c r="IT114" s="208"/>
      <c r="IU114" s="208"/>
      <c r="IV114" s="208"/>
    </row>
    <row r="115" spans="2:256" s="206" customFormat="1" ht="14.25">
      <c r="B115" s="90"/>
      <c r="C115" s="226"/>
      <c r="D115" s="91"/>
      <c r="IH115" s="208"/>
      <c r="II115" s="208"/>
      <c r="IJ115" s="208"/>
      <c r="IK115" s="208"/>
      <c r="IL115" s="208"/>
      <c r="IM115" s="208"/>
      <c r="IN115" s="208"/>
      <c r="IO115" s="208"/>
      <c r="IP115" s="208"/>
      <c r="IQ115" s="208"/>
      <c r="IR115" s="208"/>
      <c r="IS115" s="208"/>
      <c r="IT115" s="208"/>
      <c r="IU115" s="208"/>
      <c r="IV115" s="208"/>
    </row>
    <row r="116" spans="2:256" s="206" customFormat="1" ht="14.25">
      <c r="B116" s="90"/>
      <c r="C116" s="226"/>
      <c r="D116" s="91"/>
      <c r="IH116" s="208"/>
      <c r="II116" s="208"/>
      <c r="IJ116" s="208"/>
      <c r="IK116" s="208"/>
      <c r="IL116" s="208"/>
      <c r="IM116" s="208"/>
      <c r="IN116" s="208"/>
      <c r="IO116" s="208"/>
      <c r="IP116" s="208"/>
      <c r="IQ116" s="208"/>
      <c r="IR116" s="208"/>
      <c r="IS116" s="208"/>
      <c r="IT116" s="208"/>
      <c r="IU116" s="208"/>
      <c r="IV116" s="208"/>
    </row>
    <row r="117" spans="2:256" s="206" customFormat="1" ht="14.25">
      <c r="B117" s="90"/>
      <c r="C117" s="226"/>
      <c r="D117" s="91"/>
      <c r="IH117" s="208"/>
      <c r="II117" s="208"/>
      <c r="IJ117" s="208"/>
      <c r="IK117" s="208"/>
      <c r="IL117" s="208"/>
      <c r="IM117" s="208"/>
      <c r="IN117" s="208"/>
      <c r="IO117" s="208"/>
      <c r="IP117" s="208"/>
      <c r="IQ117" s="208"/>
      <c r="IR117" s="208"/>
      <c r="IS117" s="208"/>
      <c r="IT117" s="208"/>
      <c r="IU117" s="208"/>
      <c r="IV117" s="208"/>
    </row>
    <row r="118" spans="2:256" s="206" customFormat="1" ht="14.25">
      <c r="B118" s="90"/>
      <c r="C118" s="226"/>
      <c r="D118" s="91"/>
      <c r="IH118" s="208"/>
      <c r="II118" s="208"/>
      <c r="IJ118" s="208"/>
      <c r="IK118" s="208"/>
      <c r="IL118" s="208"/>
      <c r="IM118" s="208"/>
      <c r="IN118" s="208"/>
      <c r="IO118" s="208"/>
      <c r="IP118" s="208"/>
      <c r="IQ118" s="208"/>
      <c r="IR118" s="208"/>
      <c r="IS118" s="208"/>
      <c r="IT118" s="208"/>
      <c r="IU118" s="208"/>
      <c r="IV118" s="208"/>
    </row>
    <row r="119" spans="2:256" s="206" customFormat="1" ht="14.25">
      <c r="B119" s="90"/>
      <c r="C119" s="226"/>
      <c r="D119" s="91"/>
      <c r="IH119" s="208"/>
      <c r="II119" s="208"/>
      <c r="IJ119" s="208"/>
      <c r="IK119" s="208"/>
      <c r="IL119" s="208"/>
      <c r="IM119" s="208"/>
      <c r="IN119" s="208"/>
      <c r="IO119" s="208"/>
      <c r="IP119" s="208"/>
      <c r="IQ119" s="208"/>
      <c r="IR119" s="208"/>
      <c r="IS119" s="208"/>
      <c r="IT119" s="208"/>
      <c r="IU119" s="208"/>
      <c r="IV119" s="208"/>
    </row>
    <row r="120" spans="2:256" s="206" customFormat="1" ht="14.25">
      <c r="B120" s="90"/>
      <c r="C120" s="226"/>
      <c r="D120" s="91"/>
      <c r="IH120" s="208"/>
      <c r="II120" s="208"/>
      <c r="IJ120" s="208"/>
      <c r="IK120" s="208"/>
      <c r="IL120" s="208"/>
      <c r="IM120" s="208"/>
      <c r="IN120" s="208"/>
      <c r="IO120" s="208"/>
      <c r="IP120" s="208"/>
      <c r="IQ120" s="208"/>
      <c r="IR120" s="208"/>
      <c r="IS120" s="208"/>
      <c r="IT120" s="208"/>
      <c r="IU120" s="208"/>
      <c r="IV120" s="208"/>
    </row>
    <row r="121" spans="2:256" s="206" customFormat="1" ht="14.25">
      <c r="B121" s="90"/>
      <c r="C121" s="226"/>
      <c r="D121" s="91"/>
      <c r="IH121" s="208"/>
      <c r="II121" s="208"/>
      <c r="IJ121" s="208"/>
      <c r="IK121" s="208"/>
      <c r="IL121" s="208"/>
      <c r="IM121" s="208"/>
      <c r="IN121" s="208"/>
      <c r="IO121" s="208"/>
      <c r="IP121" s="208"/>
      <c r="IQ121" s="208"/>
      <c r="IR121" s="208"/>
      <c r="IS121" s="208"/>
      <c r="IT121" s="208"/>
      <c r="IU121" s="208"/>
      <c r="IV121" s="208"/>
    </row>
    <row r="122" spans="2:256" s="206" customFormat="1" ht="14.25">
      <c r="B122" s="90"/>
      <c r="C122" s="226"/>
      <c r="D122" s="91"/>
      <c r="IH122" s="208"/>
      <c r="II122" s="208"/>
      <c r="IJ122" s="208"/>
      <c r="IK122" s="208"/>
      <c r="IL122" s="208"/>
      <c r="IM122" s="208"/>
      <c r="IN122" s="208"/>
      <c r="IO122" s="208"/>
      <c r="IP122" s="208"/>
      <c r="IQ122" s="208"/>
      <c r="IR122" s="208"/>
      <c r="IS122" s="208"/>
      <c r="IT122" s="208"/>
      <c r="IU122" s="208"/>
      <c r="IV122" s="208"/>
    </row>
    <row r="123" spans="2:256" s="206" customFormat="1" ht="14.25">
      <c r="B123" s="90"/>
      <c r="C123" s="226"/>
      <c r="D123" s="91"/>
      <c r="IH123" s="208"/>
      <c r="II123" s="208"/>
      <c r="IJ123" s="208"/>
      <c r="IK123" s="208"/>
      <c r="IL123" s="208"/>
      <c r="IM123" s="208"/>
      <c r="IN123" s="208"/>
      <c r="IO123" s="208"/>
      <c r="IP123" s="208"/>
      <c r="IQ123" s="208"/>
      <c r="IR123" s="208"/>
      <c r="IS123" s="208"/>
      <c r="IT123" s="208"/>
      <c r="IU123" s="208"/>
      <c r="IV123" s="208"/>
    </row>
    <row r="124" spans="2:256" s="206" customFormat="1" ht="14.25">
      <c r="B124" s="90"/>
      <c r="C124" s="226"/>
      <c r="D124" s="91"/>
      <c r="IH124" s="208"/>
      <c r="II124" s="208"/>
      <c r="IJ124" s="208"/>
      <c r="IK124" s="208"/>
      <c r="IL124" s="208"/>
      <c r="IM124" s="208"/>
      <c r="IN124" s="208"/>
      <c r="IO124" s="208"/>
      <c r="IP124" s="208"/>
      <c r="IQ124" s="208"/>
      <c r="IR124" s="208"/>
      <c r="IS124" s="208"/>
      <c r="IT124" s="208"/>
      <c r="IU124" s="208"/>
      <c r="IV124" s="208"/>
    </row>
    <row r="125" spans="2:256" s="206" customFormat="1" ht="14.25">
      <c r="B125" s="90"/>
      <c r="C125" s="226"/>
      <c r="D125" s="91"/>
      <c r="IH125" s="208"/>
      <c r="II125" s="208"/>
      <c r="IJ125" s="208"/>
      <c r="IK125" s="208"/>
      <c r="IL125" s="208"/>
      <c r="IM125" s="208"/>
      <c r="IN125" s="208"/>
      <c r="IO125" s="208"/>
      <c r="IP125" s="208"/>
      <c r="IQ125" s="208"/>
      <c r="IR125" s="208"/>
      <c r="IS125" s="208"/>
      <c r="IT125" s="208"/>
      <c r="IU125" s="208"/>
      <c r="IV125" s="208"/>
    </row>
    <row r="126" spans="2:256" s="206" customFormat="1" ht="14.25">
      <c r="B126" s="90"/>
      <c r="C126" s="226"/>
      <c r="D126" s="91"/>
      <c r="IH126" s="208"/>
      <c r="II126" s="208"/>
      <c r="IJ126" s="208"/>
      <c r="IK126" s="208"/>
      <c r="IL126" s="208"/>
      <c r="IM126" s="208"/>
      <c r="IN126" s="208"/>
      <c r="IO126" s="208"/>
      <c r="IP126" s="208"/>
      <c r="IQ126" s="208"/>
      <c r="IR126" s="208"/>
      <c r="IS126" s="208"/>
      <c r="IT126" s="208"/>
      <c r="IU126" s="208"/>
      <c r="IV126" s="208"/>
    </row>
    <row r="127" spans="2:256" s="206" customFormat="1" ht="14.25">
      <c r="B127" s="90"/>
      <c r="C127" s="226"/>
      <c r="D127" s="91"/>
      <c r="IH127" s="208"/>
      <c r="II127" s="208"/>
      <c r="IJ127" s="208"/>
      <c r="IK127" s="208"/>
      <c r="IL127" s="208"/>
      <c r="IM127" s="208"/>
      <c r="IN127" s="208"/>
      <c r="IO127" s="208"/>
      <c r="IP127" s="208"/>
      <c r="IQ127" s="208"/>
      <c r="IR127" s="208"/>
      <c r="IS127" s="208"/>
      <c r="IT127" s="208"/>
      <c r="IU127" s="208"/>
      <c r="IV127" s="208"/>
    </row>
    <row r="128" spans="2:256" s="206" customFormat="1" ht="14.25">
      <c r="B128" s="90"/>
      <c r="C128" s="226"/>
      <c r="D128" s="91"/>
      <c r="IH128" s="208"/>
      <c r="II128" s="208"/>
      <c r="IJ128" s="208"/>
      <c r="IK128" s="208"/>
      <c r="IL128" s="208"/>
      <c r="IM128" s="208"/>
      <c r="IN128" s="208"/>
      <c r="IO128" s="208"/>
      <c r="IP128" s="208"/>
      <c r="IQ128" s="208"/>
      <c r="IR128" s="208"/>
      <c r="IS128" s="208"/>
      <c r="IT128" s="208"/>
      <c r="IU128" s="208"/>
      <c r="IV128" s="208"/>
    </row>
    <row r="129" spans="2:256" s="206" customFormat="1" ht="14.25">
      <c r="B129" s="90"/>
      <c r="C129" s="226"/>
      <c r="D129" s="91"/>
      <c r="IH129" s="208"/>
      <c r="II129" s="208"/>
      <c r="IJ129" s="208"/>
      <c r="IK129" s="208"/>
      <c r="IL129" s="208"/>
      <c r="IM129" s="208"/>
      <c r="IN129" s="208"/>
      <c r="IO129" s="208"/>
      <c r="IP129" s="208"/>
      <c r="IQ129" s="208"/>
      <c r="IR129" s="208"/>
      <c r="IS129" s="208"/>
      <c r="IT129" s="208"/>
      <c r="IU129" s="208"/>
      <c r="IV129" s="208"/>
    </row>
    <row r="130" spans="2:256" s="206" customFormat="1" ht="14.25">
      <c r="B130" s="90"/>
      <c r="C130" s="226"/>
      <c r="D130" s="91"/>
      <c r="IH130" s="208"/>
      <c r="II130" s="208"/>
      <c r="IJ130" s="208"/>
      <c r="IK130" s="208"/>
      <c r="IL130" s="208"/>
      <c r="IM130" s="208"/>
      <c r="IN130" s="208"/>
      <c r="IO130" s="208"/>
      <c r="IP130" s="208"/>
      <c r="IQ130" s="208"/>
      <c r="IR130" s="208"/>
      <c r="IS130" s="208"/>
      <c r="IT130" s="208"/>
      <c r="IU130" s="208"/>
      <c r="IV130" s="208"/>
    </row>
    <row r="131" spans="2:256" s="206" customFormat="1" ht="14.25">
      <c r="B131" s="90"/>
      <c r="C131" s="226"/>
      <c r="D131" s="91"/>
      <c r="IH131" s="208"/>
      <c r="II131" s="208"/>
      <c r="IJ131" s="208"/>
      <c r="IK131" s="208"/>
      <c r="IL131" s="208"/>
      <c r="IM131" s="208"/>
      <c r="IN131" s="208"/>
      <c r="IO131" s="208"/>
      <c r="IP131" s="208"/>
      <c r="IQ131" s="208"/>
      <c r="IR131" s="208"/>
      <c r="IS131" s="208"/>
      <c r="IT131" s="208"/>
      <c r="IU131" s="208"/>
      <c r="IV131" s="208"/>
    </row>
    <row r="132" spans="2:256" s="206" customFormat="1" ht="14.25">
      <c r="B132" s="90"/>
      <c r="C132" s="226"/>
      <c r="D132" s="91"/>
      <c r="IH132" s="208"/>
      <c r="II132" s="208"/>
      <c r="IJ132" s="208"/>
      <c r="IK132" s="208"/>
      <c r="IL132" s="208"/>
      <c r="IM132" s="208"/>
      <c r="IN132" s="208"/>
      <c r="IO132" s="208"/>
      <c r="IP132" s="208"/>
      <c r="IQ132" s="208"/>
      <c r="IR132" s="208"/>
      <c r="IS132" s="208"/>
      <c r="IT132" s="208"/>
      <c r="IU132" s="208"/>
      <c r="IV132" s="208"/>
    </row>
    <row r="133" spans="2:256" s="206" customFormat="1" ht="14.25">
      <c r="B133" s="90"/>
      <c r="C133" s="226"/>
      <c r="D133" s="91"/>
      <c r="IH133" s="208"/>
      <c r="II133" s="208"/>
      <c r="IJ133" s="208"/>
      <c r="IK133" s="208"/>
      <c r="IL133" s="208"/>
      <c r="IM133" s="208"/>
      <c r="IN133" s="208"/>
      <c r="IO133" s="208"/>
      <c r="IP133" s="208"/>
      <c r="IQ133" s="208"/>
      <c r="IR133" s="208"/>
      <c r="IS133" s="208"/>
      <c r="IT133" s="208"/>
      <c r="IU133" s="208"/>
      <c r="IV133" s="208"/>
    </row>
    <row r="134" spans="2:256" s="206" customFormat="1" ht="14.25">
      <c r="B134" s="90"/>
      <c r="C134" s="226"/>
      <c r="D134" s="91"/>
      <c r="IH134" s="208"/>
      <c r="II134" s="208"/>
      <c r="IJ134" s="208"/>
      <c r="IK134" s="208"/>
      <c r="IL134" s="208"/>
      <c r="IM134" s="208"/>
      <c r="IN134" s="208"/>
      <c r="IO134" s="208"/>
      <c r="IP134" s="208"/>
      <c r="IQ134" s="208"/>
      <c r="IR134" s="208"/>
      <c r="IS134" s="208"/>
      <c r="IT134" s="208"/>
      <c r="IU134" s="208"/>
      <c r="IV134" s="208"/>
    </row>
    <row r="135" spans="2:256" s="206" customFormat="1" ht="14.25">
      <c r="B135" s="90"/>
      <c r="C135" s="226"/>
      <c r="D135" s="91"/>
      <c r="IH135" s="208"/>
      <c r="II135" s="208"/>
      <c r="IJ135" s="208"/>
      <c r="IK135" s="208"/>
      <c r="IL135" s="208"/>
      <c r="IM135" s="208"/>
      <c r="IN135" s="208"/>
      <c r="IO135" s="208"/>
      <c r="IP135" s="208"/>
      <c r="IQ135" s="208"/>
      <c r="IR135" s="208"/>
      <c r="IS135" s="208"/>
      <c r="IT135" s="208"/>
      <c r="IU135" s="208"/>
      <c r="IV135" s="208"/>
    </row>
    <row r="136" spans="2:256" s="206" customFormat="1" ht="14.25">
      <c r="B136" s="90"/>
      <c r="C136" s="226"/>
      <c r="D136" s="91"/>
      <c r="IH136" s="208"/>
      <c r="II136" s="208"/>
      <c r="IJ136" s="208"/>
      <c r="IK136" s="208"/>
      <c r="IL136" s="208"/>
      <c r="IM136" s="208"/>
      <c r="IN136" s="208"/>
      <c r="IO136" s="208"/>
      <c r="IP136" s="208"/>
      <c r="IQ136" s="208"/>
      <c r="IR136" s="208"/>
      <c r="IS136" s="208"/>
      <c r="IT136" s="208"/>
      <c r="IU136" s="208"/>
      <c r="IV136" s="208"/>
    </row>
    <row r="137" spans="2:256" s="206" customFormat="1" ht="14.25">
      <c r="B137" s="90"/>
      <c r="C137" s="226"/>
      <c r="D137" s="91"/>
      <c r="IH137" s="208"/>
      <c r="II137" s="208"/>
      <c r="IJ137" s="208"/>
      <c r="IK137" s="208"/>
      <c r="IL137" s="208"/>
      <c r="IM137" s="208"/>
      <c r="IN137" s="208"/>
      <c r="IO137" s="208"/>
      <c r="IP137" s="208"/>
      <c r="IQ137" s="208"/>
      <c r="IR137" s="208"/>
      <c r="IS137" s="208"/>
      <c r="IT137" s="208"/>
      <c r="IU137" s="208"/>
      <c r="IV137" s="208"/>
    </row>
    <row r="138" spans="2:256" s="206" customFormat="1" ht="14.25">
      <c r="B138" s="90"/>
      <c r="C138" s="226"/>
      <c r="D138" s="91"/>
      <c r="IH138" s="208"/>
      <c r="II138" s="208"/>
      <c r="IJ138" s="208"/>
      <c r="IK138" s="208"/>
      <c r="IL138" s="208"/>
      <c r="IM138" s="208"/>
      <c r="IN138" s="208"/>
      <c r="IO138" s="208"/>
      <c r="IP138" s="208"/>
      <c r="IQ138" s="208"/>
      <c r="IR138" s="208"/>
      <c r="IS138" s="208"/>
      <c r="IT138" s="208"/>
      <c r="IU138" s="208"/>
      <c r="IV138" s="208"/>
    </row>
    <row r="139" spans="2:256" s="206" customFormat="1" ht="14.25">
      <c r="B139" s="90"/>
      <c r="C139" s="226"/>
      <c r="D139" s="91"/>
      <c r="IH139" s="208"/>
      <c r="II139" s="208"/>
      <c r="IJ139" s="208"/>
      <c r="IK139" s="208"/>
      <c r="IL139" s="208"/>
      <c r="IM139" s="208"/>
      <c r="IN139" s="208"/>
      <c r="IO139" s="208"/>
      <c r="IP139" s="208"/>
      <c r="IQ139" s="208"/>
      <c r="IR139" s="208"/>
      <c r="IS139" s="208"/>
      <c r="IT139" s="208"/>
      <c r="IU139" s="208"/>
      <c r="IV139" s="208"/>
    </row>
    <row r="140" spans="2:256" s="206" customFormat="1" ht="14.25">
      <c r="B140" s="90"/>
      <c r="C140" s="226"/>
      <c r="D140" s="91"/>
      <c r="IH140" s="208"/>
      <c r="II140" s="208"/>
      <c r="IJ140" s="208"/>
      <c r="IK140" s="208"/>
      <c r="IL140" s="208"/>
      <c r="IM140" s="208"/>
      <c r="IN140" s="208"/>
      <c r="IO140" s="208"/>
      <c r="IP140" s="208"/>
      <c r="IQ140" s="208"/>
      <c r="IR140" s="208"/>
      <c r="IS140" s="208"/>
      <c r="IT140" s="208"/>
      <c r="IU140" s="208"/>
      <c r="IV140" s="208"/>
    </row>
    <row r="141" spans="2:256" s="206" customFormat="1" ht="14.25">
      <c r="B141" s="90"/>
      <c r="C141" s="226"/>
      <c r="D141" s="91"/>
      <c r="IH141" s="208"/>
      <c r="II141" s="208"/>
      <c r="IJ141" s="208"/>
      <c r="IK141" s="208"/>
      <c r="IL141" s="208"/>
      <c r="IM141" s="208"/>
      <c r="IN141" s="208"/>
      <c r="IO141" s="208"/>
      <c r="IP141" s="208"/>
      <c r="IQ141" s="208"/>
      <c r="IR141" s="208"/>
      <c r="IS141" s="208"/>
      <c r="IT141" s="208"/>
      <c r="IU141" s="208"/>
      <c r="IV141" s="208"/>
    </row>
    <row r="142" spans="2:256" s="206" customFormat="1" ht="14.25">
      <c r="B142" s="90"/>
      <c r="C142" s="226"/>
      <c r="D142" s="91"/>
      <c r="IH142" s="208"/>
      <c r="II142" s="208"/>
      <c r="IJ142" s="208"/>
      <c r="IK142" s="208"/>
      <c r="IL142" s="208"/>
      <c r="IM142" s="208"/>
      <c r="IN142" s="208"/>
      <c r="IO142" s="208"/>
      <c r="IP142" s="208"/>
      <c r="IQ142" s="208"/>
      <c r="IR142" s="208"/>
      <c r="IS142" s="208"/>
      <c r="IT142" s="208"/>
      <c r="IU142" s="208"/>
      <c r="IV142" s="208"/>
    </row>
    <row r="143" spans="2:256" s="206" customFormat="1" ht="14.25">
      <c r="B143" s="90"/>
      <c r="C143" s="226"/>
      <c r="D143" s="91"/>
      <c r="IH143" s="208"/>
      <c r="II143" s="208"/>
      <c r="IJ143" s="208"/>
      <c r="IK143" s="208"/>
      <c r="IL143" s="208"/>
      <c r="IM143" s="208"/>
      <c r="IN143" s="208"/>
      <c r="IO143" s="208"/>
      <c r="IP143" s="208"/>
      <c r="IQ143" s="208"/>
      <c r="IR143" s="208"/>
      <c r="IS143" s="208"/>
      <c r="IT143" s="208"/>
      <c r="IU143" s="208"/>
      <c r="IV143" s="208"/>
    </row>
    <row r="144" spans="2:256" s="206" customFormat="1" ht="14.25">
      <c r="B144" s="90"/>
      <c r="C144" s="226"/>
      <c r="D144" s="91"/>
      <c r="IH144" s="208"/>
      <c r="II144" s="208"/>
      <c r="IJ144" s="208"/>
      <c r="IK144" s="208"/>
      <c r="IL144" s="208"/>
      <c r="IM144" s="208"/>
      <c r="IN144" s="208"/>
      <c r="IO144" s="208"/>
      <c r="IP144" s="208"/>
      <c r="IQ144" s="208"/>
      <c r="IR144" s="208"/>
      <c r="IS144" s="208"/>
      <c r="IT144" s="208"/>
      <c r="IU144" s="208"/>
      <c r="IV144" s="208"/>
    </row>
    <row r="145" spans="2:256" s="206" customFormat="1" ht="14.25">
      <c r="B145" s="90"/>
      <c r="C145" s="226"/>
      <c r="D145" s="91"/>
      <c r="IH145" s="208"/>
      <c r="II145" s="208"/>
      <c r="IJ145" s="208"/>
      <c r="IK145" s="208"/>
      <c r="IL145" s="208"/>
      <c r="IM145" s="208"/>
      <c r="IN145" s="208"/>
      <c r="IO145" s="208"/>
      <c r="IP145" s="208"/>
      <c r="IQ145" s="208"/>
      <c r="IR145" s="208"/>
      <c r="IS145" s="208"/>
      <c r="IT145" s="208"/>
      <c r="IU145" s="208"/>
      <c r="IV145" s="208"/>
    </row>
    <row r="146" spans="2:256" s="206" customFormat="1" ht="14.25">
      <c r="B146" s="90"/>
      <c r="C146" s="226"/>
      <c r="D146" s="91"/>
      <c r="IH146" s="208"/>
      <c r="II146" s="208"/>
      <c r="IJ146" s="208"/>
      <c r="IK146" s="208"/>
      <c r="IL146" s="208"/>
      <c r="IM146" s="208"/>
      <c r="IN146" s="208"/>
      <c r="IO146" s="208"/>
      <c r="IP146" s="208"/>
      <c r="IQ146" s="208"/>
      <c r="IR146" s="208"/>
      <c r="IS146" s="208"/>
      <c r="IT146" s="208"/>
      <c r="IU146" s="208"/>
      <c r="IV146" s="208"/>
    </row>
    <row r="147" spans="2:256" s="206" customFormat="1" ht="14.25">
      <c r="B147" s="90"/>
      <c r="C147" s="226"/>
      <c r="D147" s="91"/>
      <c r="IH147" s="208"/>
      <c r="II147" s="208"/>
      <c r="IJ147" s="208"/>
      <c r="IK147" s="208"/>
      <c r="IL147" s="208"/>
      <c r="IM147" s="208"/>
      <c r="IN147" s="208"/>
      <c r="IO147" s="208"/>
      <c r="IP147" s="208"/>
      <c r="IQ147" s="208"/>
      <c r="IR147" s="208"/>
      <c r="IS147" s="208"/>
      <c r="IT147" s="208"/>
      <c r="IU147" s="208"/>
      <c r="IV147" s="208"/>
    </row>
    <row r="148" spans="2:256" s="206" customFormat="1" ht="14.25">
      <c r="B148" s="90"/>
      <c r="C148" s="226"/>
      <c r="D148" s="91"/>
      <c r="IH148" s="208"/>
      <c r="II148" s="208"/>
      <c r="IJ148" s="208"/>
      <c r="IK148" s="208"/>
      <c r="IL148" s="208"/>
      <c r="IM148" s="208"/>
      <c r="IN148" s="208"/>
      <c r="IO148" s="208"/>
      <c r="IP148" s="208"/>
      <c r="IQ148" s="208"/>
      <c r="IR148" s="208"/>
      <c r="IS148" s="208"/>
      <c r="IT148" s="208"/>
      <c r="IU148" s="208"/>
      <c r="IV148" s="208"/>
    </row>
    <row r="149" spans="2:256" s="206" customFormat="1" ht="14.25">
      <c r="B149" s="90"/>
      <c r="C149" s="226"/>
      <c r="D149" s="91"/>
      <c r="IH149" s="208"/>
      <c r="II149" s="208"/>
      <c r="IJ149" s="208"/>
      <c r="IK149" s="208"/>
      <c r="IL149" s="208"/>
      <c r="IM149" s="208"/>
      <c r="IN149" s="208"/>
      <c r="IO149" s="208"/>
      <c r="IP149" s="208"/>
      <c r="IQ149" s="208"/>
      <c r="IR149" s="208"/>
      <c r="IS149" s="208"/>
      <c r="IT149" s="208"/>
      <c r="IU149" s="208"/>
      <c r="IV149" s="208"/>
    </row>
    <row r="150" spans="2:256" s="206" customFormat="1" ht="14.25">
      <c r="B150" s="90"/>
      <c r="C150" s="226"/>
      <c r="D150" s="91"/>
      <c r="IH150" s="208"/>
      <c r="II150" s="208"/>
      <c r="IJ150" s="208"/>
      <c r="IK150" s="208"/>
      <c r="IL150" s="208"/>
      <c r="IM150" s="208"/>
      <c r="IN150" s="208"/>
      <c r="IO150" s="208"/>
      <c r="IP150" s="208"/>
      <c r="IQ150" s="208"/>
      <c r="IR150" s="208"/>
      <c r="IS150" s="208"/>
      <c r="IT150" s="208"/>
      <c r="IU150" s="208"/>
      <c r="IV150" s="208"/>
    </row>
    <row r="151" spans="2:256" s="206" customFormat="1" ht="14.25">
      <c r="B151" s="90"/>
      <c r="C151" s="226"/>
      <c r="D151" s="91"/>
      <c r="IH151" s="208"/>
      <c r="II151" s="208"/>
      <c r="IJ151" s="208"/>
      <c r="IK151" s="208"/>
      <c r="IL151" s="208"/>
      <c r="IM151" s="208"/>
      <c r="IN151" s="208"/>
      <c r="IO151" s="208"/>
      <c r="IP151" s="208"/>
      <c r="IQ151" s="208"/>
      <c r="IR151" s="208"/>
      <c r="IS151" s="208"/>
      <c r="IT151" s="208"/>
      <c r="IU151" s="208"/>
      <c r="IV151" s="208"/>
    </row>
    <row r="152" spans="2:256" s="206" customFormat="1" ht="14.25">
      <c r="B152" s="90"/>
      <c r="C152" s="226"/>
      <c r="D152" s="91"/>
      <c r="IH152" s="208"/>
      <c r="II152" s="208"/>
      <c r="IJ152" s="208"/>
      <c r="IK152" s="208"/>
      <c r="IL152" s="208"/>
      <c r="IM152" s="208"/>
      <c r="IN152" s="208"/>
      <c r="IO152" s="208"/>
      <c r="IP152" s="208"/>
      <c r="IQ152" s="208"/>
      <c r="IR152" s="208"/>
      <c r="IS152" s="208"/>
      <c r="IT152" s="208"/>
      <c r="IU152" s="208"/>
      <c r="IV152" s="208"/>
    </row>
    <row r="153" spans="2:256" s="206" customFormat="1" ht="14.25">
      <c r="B153" s="90"/>
      <c r="C153" s="226"/>
      <c r="D153" s="91"/>
      <c r="IH153" s="208"/>
      <c r="II153" s="208"/>
      <c r="IJ153" s="208"/>
      <c r="IK153" s="208"/>
      <c r="IL153" s="208"/>
      <c r="IM153" s="208"/>
      <c r="IN153" s="208"/>
      <c r="IO153" s="208"/>
      <c r="IP153" s="208"/>
      <c r="IQ153" s="208"/>
      <c r="IR153" s="208"/>
      <c r="IS153" s="208"/>
      <c r="IT153" s="208"/>
      <c r="IU153" s="208"/>
      <c r="IV153" s="208"/>
    </row>
    <row r="154" spans="2:256" s="206" customFormat="1" ht="14.25">
      <c r="B154" s="90"/>
      <c r="C154" s="226"/>
      <c r="D154" s="91"/>
      <c r="IH154" s="208"/>
      <c r="II154" s="208"/>
      <c r="IJ154" s="208"/>
      <c r="IK154" s="208"/>
      <c r="IL154" s="208"/>
      <c r="IM154" s="208"/>
      <c r="IN154" s="208"/>
      <c r="IO154" s="208"/>
      <c r="IP154" s="208"/>
      <c r="IQ154" s="208"/>
      <c r="IR154" s="208"/>
      <c r="IS154" s="208"/>
      <c r="IT154" s="208"/>
      <c r="IU154" s="208"/>
      <c r="IV154" s="208"/>
    </row>
    <row r="155" spans="2:256" s="206" customFormat="1" ht="14.25">
      <c r="B155" s="90"/>
      <c r="C155" s="226"/>
      <c r="D155" s="91"/>
      <c r="IH155" s="208"/>
      <c r="II155" s="208"/>
      <c r="IJ155" s="208"/>
      <c r="IK155" s="208"/>
      <c r="IL155" s="208"/>
      <c r="IM155" s="208"/>
      <c r="IN155" s="208"/>
      <c r="IO155" s="208"/>
      <c r="IP155" s="208"/>
      <c r="IQ155" s="208"/>
      <c r="IR155" s="208"/>
      <c r="IS155" s="208"/>
      <c r="IT155" s="208"/>
      <c r="IU155" s="208"/>
      <c r="IV155" s="208"/>
    </row>
    <row r="156" spans="2:256" s="206" customFormat="1" ht="14.25">
      <c r="B156" s="90"/>
      <c r="C156" s="226"/>
      <c r="D156" s="91"/>
      <c r="IH156" s="208"/>
      <c r="II156" s="208"/>
      <c r="IJ156" s="208"/>
      <c r="IK156" s="208"/>
      <c r="IL156" s="208"/>
      <c r="IM156" s="208"/>
      <c r="IN156" s="208"/>
      <c r="IO156" s="208"/>
      <c r="IP156" s="208"/>
      <c r="IQ156" s="208"/>
      <c r="IR156" s="208"/>
      <c r="IS156" s="208"/>
      <c r="IT156" s="208"/>
      <c r="IU156" s="208"/>
      <c r="IV156" s="208"/>
    </row>
    <row r="157" spans="2:256" s="206" customFormat="1" ht="14.25">
      <c r="B157" s="90"/>
      <c r="C157" s="226"/>
      <c r="D157" s="91"/>
      <c r="IH157" s="208"/>
      <c r="II157" s="208"/>
      <c r="IJ157" s="208"/>
      <c r="IK157" s="208"/>
      <c r="IL157" s="208"/>
      <c r="IM157" s="208"/>
      <c r="IN157" s="208"/>
      <c r="IO157" s="208"/>
      <c r="IP157" s="208"/>
      <c r="IQ157" s="208"/>
      <c r="IR157" s="208"/>
      <c r="IS157" s="208"/>
      <c r="IT157" s="208"/>
      <c r="IU157" s="208"/>
      <c r="IV157" s="208"/>
    </row>
    <row r="158" spans="2:256" s="206" customFormat="1" ht="14.25">
      <c r="B158" s="90"/>
      <c r="C158" s="226"/>
      <c r="D158" s="91"/>
      <c r="IH158" s="208"/>
      <c r="II158" s="208"/>
      <c r="IJ158" s="208"/>
      <c r="IK158" s="208"/>
      <c r="IL158" s="208"/>
      <c r="IM158" s="208"/>
      <c r="IN158" s="208"/>
      <c r="IO158" s="208"/>
      <c r="IP158" s="208"/>
      <c r="IQ158" s="208"/>
      <c r="IR158" s="208"/>
      <c r="IS158" s="208"/>
      <c r="IT158" s="208"/>
      <c r="IU158" s="208"/>
      <c r="IV158" s="208"/>
    </row>
    <row r="159" spans="2:256" s="206" customFormat="1" ht="14.25">
      <c r="B159" s="90"/>
      <c r="C159" s="226"/>
      <c r="D159" s="91"/>
      <c r="IH159" s="208"/>
      <c r="II159" s="208"/>
      <c r="IJ159" s="208"/>
      <c r="IK159" s="208"/>
      <c r="IL159" s="208"/>
      <c r="IM159" s="208"/>
      <c r="IN159" s="208"/>
      <c r="IO159" s="208"/>
      <c r="IP159" s="208"/>
      <c r="IQ159" s="208"/>
      <c r="IR159" s="208"/>
      <c r="IS159" s="208"/>
      <c r="IT159" s="208"/>
      <c r="IU159" s="208"/>
      <c r="IV159" s="208"/>
    </row>
    <row r="160" spans="2:256" s="206" customFormat="1" ht="14.25">
      <c r="B160" s="90"/>
      <c r="C160" s="226"/>
      <c r="D160" s="91"/>
      <c r="IH160" s="208"/>
      <c r="II160" s="208"/>
      <c r="IJ160" s="208"/>
      <c r="IK160" s="208"/>
      <c r="IL160" s="208"/>
      <c r="IM160" s="208"/>
      <c r="IN160" s="208"/>
      <c r="IO160" s="208"/>
      <c r="IP160" s="208"/>
      <c r="IQ160" s="208"/>
      <c r="IR160" s="208"/>
      <c r="IS160" s="208"/>
      <c r="IT160" s="208"/>
      <c r="IU160" s="208"/>
      <c r="IV160" s="208"/>
    </row>
    <row r="161" spans="2:256" s="206" customFormat="1" ht="14.25">
      <c r="B161" s="90"/>
      <c r="C161" s="226"/>
      <c r="D161" s="91"/>
      <c r="IH161" s="208"/>
      <c r="II161" s="208"/>
      <c r="IJ161" s="208"/>
      <c r="IK161" s="208"/>
      <c r="IL161" s="208"/>
      <c r="IM161" s="208"/>
      <c r="IN161" s="208"/>
      <c r="IO161" s="208"/>
      <c r="IP161" s="208"/>
      <c r="IQ161" s="208"/>
      <c r="IR161" s="208"/>
      <c r="IS161" s="208"/>
      <c r="IT161" s="208"/>
      <c r="IU161" s="208"/>
      <c r="IV161" s="208"/>
    </row>
    <row r="162" spans="2:256" s="206" customFormat="1" ht="14.25">
      <c r="B162" s="90"/>
      <c r="C162" s="226"/>
      <c r="D162" s="91"/>
      <c r="IH162" s="208"/>
      <c r="II162" s="208"/>
      <c r="IJ162" s="208"/>
      <c r="IK162" s="208"/>
      <c r="IL162" s="208"/>
      <c r="IM162" s="208"/>
      <c r="IN162" s="208"/>
      <c r="IO162" s="208"/>
      <c r="IP162" s="208"/>
      <c r="IQ162" s="208"/>
      <c r="IR162" s="208"/>
      <c r="IS162" s="208"/>
      <c r="IT162" s="208"/>
      <c r="IU162" s="208"/>
      <c r="IV162" s="208"/>
    </row>
    <row r="163" spans="2:256" s="206" customFormat="1" ht="14.25">
      <c r="B163" s="90"/>
      <c r="C163" s="226"/>
      <c r="D163" s="91"/>
      <c r="IH163" s="208"/>
      <c r="II163" s="208"/>
      <c r="IJ163" s="208"/>
      <c r="IK163" s="208"/>
      <c r="IL163" s="208"/>
      <c r="IM163" s="208"/>
      <c r="IN163" s="208"/>
      <c r="IO163" s="208"/>
      <c r="IP163" s="208"/>
      <c r="IQ163" s="208"/>
      <c r="IR163" s="208"/>
      <c r="IS163" s="208"/>
      <c r="IT163" s="208"/>
      <c r="IU163" s="208"/>
      <c r="IV163" s="208"/>
    </row>
    <row r="164" spans="2:256" s="206" customFormat="1" ht="14.25">
      <c r="B164" s="90"/>
      <c r="C164" s="226"/>
      <c r="D164" s="91"/>
      <c r="IH164" s="208"/>
      <c r="II164" s="208"/>
      <c r="IJ164" s="208"/>
      <c r="IK164" s="208"/>
      <c r="IL164" s="208"/>
      <c r="IM164" s="208"/>
      <c r="IN164" s="208"/>
      <c r="IO164" s="208"/>
      <c r="IP164" s="208"/>
      <c r="IQ164" s="208"/>
      <c r="IR164" s="208"/>
      <c r="IS164" s="208"/>
      <c r="IT164" s="208"/>
      <c r="IU164" s="208"/>
      <c r="IV164" s="208"/>
    </row>
    <row r="165" spans="2:256" s="206" customFormat="1" ht="14.25">
      <c r="B165" s="90"/>
      <c r="C165" s="226"/>
      <c r="D165" s="91"/>
      <c r="IH165" s="208"/>
      <c r="II165" s="208"/>
      <c r="IJ165" s="208"/>
      <c r="IK165" s="208"/>
      <c r="IL165" s="208"/>
      <c r="IM165" s="208"/>
      <c r="IN165" s="208"/>
      <c r="IO165" s="208"/>
      <c r="IP165" s="208"/>
      <c r="IQ165" s="208"/>
      <c r="IR165" s="208"/>
      <c r="IS165" s="208"/>
      <c r="IT165" s="208"/>
      <c r="IU165" s="208"/>
      <c r="IV165" s="208"/>
    </row>
    <row r="166" spans="2:256" s="206" customFormat="1" ht="14.25">
      <c r="B166" s="90"/>
      <c r="C166" s="226"/>
      <c r="D166" s="91"/>
      <c r="IH166" s="208"/>
      <c r="II166" s="208"/>
      <c r="IJ166" s="208"/>
      <c r="IK166" s="208"/>
      <c r="IL166" s="208"/>
      <c r="IM166" s="208"/>
      <c r="IN166" s="208"/>
      <c r="IO166" s="208"/>
      <c r="IP166" s="208"/>
      <c r="IQ166" s="208"/>
      <c r="IR166" s="208"/>
      <c r="IS166" s="208"/>
      <c r="IT166" s="208"/>
      <c r="IU166" s="208"/>
      <c r="IV166" s="208"/>
    </row>
    <row r="167" spans="2:256" s="206" customFormat="1" ht="14.25">
      <c r="B167" s="90"/>
      <c r="C167" s="226"/>
      <c r="D167" s="91"/>
      <c r="IH167" s="208"/>
      <c r="II167" s="208"/>
      <c r="IJ167" s="208"/>
      <c r="IK167" s="208"/>
      <c r="IL167" s="208"/>
      <c r="IM167" s="208"/>
      <c r="IN167" s="208"/>
      <c r="IO167" s="208"/>
      <c r="IP167" s="208"/>
      <c r="IQ167" s="208"/>
      <c r="IR167" s="208"/>
      <c r="IS167" s="208"/>
      <c r="IT167" s="208"/>
      <c r="IU167" s="208"/>
      <c r="IV167" s="208"/>
    </row>
    <row r="168" spans="2:256" s="206" customFormat="1" ht="14.25">
      <c r="B168" s="90"/>
      <c r="C168" s="226"/>
      <c r="D168" s="91"/>
      <c r="IH168" s="208"/>
      <c r="II168" s="208"/>
      <c r="IJ168" s="208"/>
      <c r="IK168" s="208"/>
      <c r="IL168" s="208"/>
      <c r="IM168" s="208"/>
      <c r="IN168" s="208"/>
      <c r="IO168" s="208"/>
      <c r="IP168" s="208"/>
      <c r="IQ168" s="208"/>
      <c r="IR168" s="208"/>
      <c r="IS168" s="208"/>
      <c r="IT168" s="208"/>
      <c r="IU168" s="208"/>
      <c r="IV168" s="208"/>
    </row>
    <row r="169" spans="2:256" s="206" customFormat="1" ht="14.25">
      <c r="B169" s="90"/>
      <c r="C169" s="226"/>
      <c r="D169" s="91"/>
      <c r="IH169" s="208"/>
      <c r="II169" s="208"/>
      <c r="IJ169" s="208"/>
      <c r="IK169" s="208"/>
      <c r="IL169" s="208"/>
      <c r="IM169" s="208"/>
      <c r="IN169" s="208"/>
      <c r="IO169" s="208"/>
      <c r="IP169" s="208"/>
      <c r="IQ169" s="208"/>
      <c r="IR169" s="208"/>
      <c r="IS169" s="208"/>
      <c r="IT169" s="208"/>
      <c r="IU169" s="208"/>
      <c r="IV169" s="208"/>
    </row>
    <row r="170" spans="2:256" s="206" customFormat="1" ht="14.25">
      <c r="B170" s="90"/>
      <c r="C170" s="226"/>
      <c r="D170" s="91"/>
      <c r="IH170" s="208"/>
      <c r="II170" s="208"/>
      <c r="IJ170" s="208"/>
      <c r="IK170" s="208"/>
      <c r="IL170" s="208"/>
      <c r="IM170" s="208"/>
      <c r="IN170" s="208"/>
      <c r="IO170" s="208"/>
      <c r="IP170" s="208"/>
      <c r="IQ170" s="208"/>
      <c r="IR170" s="208"/>
      <c r="IS170" s="208"/>
      <c r="IT170" s="208"/>
      <c r="IU170" s="208"/>
      <c r="IV170" s="208"/>
    </row>
    <row r="171" spans="2:256" s="206" customFormat="1" ht="14.25">
      <c r="B171" s="90"/>
      <c r="C171" s="226"/>
      <c r="D171" s="91"/>
      <c r="IH171" s="208"/>
      <c r="II171" s="208"/>
      <c r="IJ171" s="208"/>
      <c r="IK171" s="208"/>
      <c r="IL171" s="208"/>
      <c r="IM171" s="208"/>
      <c r="IN171" s="208"/>
      <c r="IO171" s="208"/>
      <c r="IP171" s="208"/>
      <c r="IQ171" s="208"/>
      <c r="IR171" s="208"/>
      <c r="IS171" s="208"/>
      <c r="IT171" s="208"/>
      <c r="IU171" s="208"/>
      <c r="IV171" s="208"/>
    </row>
    <row r="172" spans="2:256" s="206" customFormat="1" ht="14.25">
      <c r="B172" s="90"/>
      <c r="C172" s="226"/>
      <c r="D172" s="91"/>
      <c r="IH172" s="208"/>
      <c r="II172" s="208"/>
      <c r="IJ172" s="208"/>
      <c r="IK172" s="208"/>
      <c r="IL172" s="208"/>
      <c r="IM172" s="208"/>
      <c r="IN172" s="208"/>
      <c r="IO172" s="208"/>
      <c r="IP172" s="208"/>
      <c r="IQ172" s="208"/>
      <c r="IR172" s="208"/>
      <c r="IS172" s="208"/>
      <c r="IT172" s="208"/>
      <c r="IU172" s="208"/>
      <c r="IV172" s="208"/>
    </row>
    <row r="173" spans="2:256" s="206" customFormat="1" ht="14.25">
      <c r="B173" s="90"/>
      <c r="C173" s="226"/>
      <c r="D173" s="91"/>
      <c r="IH173" s="208"/>
      <c r="II173" s="208"/>
      <c r="IJ173" s="208"/>
      <c r="IK173" s="208"/>
      <c r="IL173" s="208"/>
      <c r="IM173" s="208"/>
      <c r="IN173" s="208"/>
      <c r="IO173" s="208"/>
      <c r="IP173" s="208"/>
      <c r="IQ173" s="208"/>
      <c r="IR173" s="208"/>
      <c r="IS173" s="208"/>
      <c r="IT173" s="208"/>
      <c r="IU173" s="208"/>
      <c r="IV173" s="208"/>
    </row>
    <row r="174" spans="2:256" s="206" customFormat="1" ht="14.25">
      <c r="B174" s="90"/>
      <c r="C174" s="226"/>
      <c r="D174" s="91"/>
      <c r="IH174" s="208"/>
      <c r="II174" s="208"/>
      <c r="IJ174" s="208"/>
      <c r="IK174" s="208"/>
      <c r="IL174" s="208"/>
      <c r="IM174" s="208"/>
      <c r="IN174" s="208"/>
      <c r="IO174" s="208"/>
      <c r="IP174" s="208"/>
      <c r="IQ174" s="208"/>
      <c r="IR174" s="208"/>
      <c r="IS174" s="208"/>
      <c r="IT174" s="208"/>
      <c r="IU174" s="208"/>
      <c r="IV174" s="208"/>
    </row>
    <row r="175" spans="2:256" s="206" customFormat="1" ht="14.25">
      <c r="B175" s="90"/>
      <c r="C175" s="226"/>
      <c r="D175" s="91"/>
      <c r="IH175" s="208"/>
      <c r="II175" s="208"/>
      <c r="IJ175" s="208"/>
      <c r="IK175" s="208"/>
      <c r="IL175" s="208"/>
      <c r="IM175" s="208"/>
      <c r="IN175" s="208"/>
      <c r="IO175" s="208"/>
      <c r="IP175" s="208"/>
      <c r="IQ175" s="208"/>
      <c r="IR175" s="208"/>
      <c r="IS175" s="208"/>
      <c r="IT175" s="208"/>
      <c r="IU175" s="208"/>
      <c r="IV175" s="208"/>
    </row>
    <row r="176" spans="2:256" s="206" customFormat="1" ht="14.25">
      <c r="B176" s="90"/>
      <c r="C176" s="226"/>
      <c r="D176" s="91"/>
      <c r="IH176" s="208"/>
      <c r="II176" s="208"/>
      <c r="IJ176" s="208"/>
      <c r="IK176" s="208"/>
      <c r="IL176" s="208"/>
      <c r="IM176" s="208"/>
      <c r="IN176" s="208"/>
      <c r="IO176" s="208"/>
      <c r="IP176" s="208"/>
      <c r="IQ176" s="208"/>
      <c r="IR176" s="208"/>
      <c r="IS176" s="208"/>
      <c r="IT176" s="208"/>
      <c r="IU176" s="208"/>
      <c r="IV176" s="208"/>
    </row>
    <row r="177" spans="2:256" s="206" customFormat="1" ht="14.25">
      <c r="B177" s="90"/>
      <c r="C177" s="226"/>
      <c r="D177" s="91"/>
      <c r="IH177" s="208"/>
      <c r="II177" s="208"/>
      <c r="IJ177" s="208"/>
      <c r="IK177" s="208"/>
      <c r="IL177" s="208"/>
      <c r="IM177" s="208"/>
      <c r="IN177" s="208"/>
      <c r="IO177" s="208"/>
      <c r="IP177" s="208"/>
      <c r="IQ177" s="208"/>
      <c r="IR177" s="208"/>
      <c r="IS177" s="208"/>
      <c r="IT177" s="208"/>
      <c r="IU177" s="208"/>
      <c r="IV177" s="208"/>
    </row>
    <row r="178" spans="2:256" s="206" customFormat="1" ht="14.25">
      <c r="B178" s="90"/>
      <c r="C178" s="226"/>
      <c r="D178" s="91"/>
      <c r="IH178" s="208"/>
      <c r="II178" s="208"/>
      <c r="IJ178" s="208"/>
      <c r="IK178" s="208"/>
      <c r="IL178" s="208"/>
      <c r="IM178" s="208"/>
      <c r="IN178" s="208"/>
      <c r="IO178" s="208"/>
      <c r="IP178" s="208"/>
      <c r="IQ178" s="208"/>
      <c r="IR178" s="208"/>
      <c r="IS178" s="208"/>
      <c r="IT178" s="208"/>
      <c r="IU178" s="208"/>
      <c r="IV178" s="208"/>
    </row>
    <row r="179" spans="2:256" s="206" customFormat="1" ht="14.25">
      <c r="B179" s="90"/>
      <c r="C179" s="226"/>
      <c r="D179" s="91"/>
      <c r="IH179" s="208"/>
      <c r="II179" s="208"/>
      <c r="IJ179" s="208"/>
      <c r="IK179" s="208"/>
      <c r="IL179" s="208"/>
      <c r="IM179" s="208"/>
      <c r="IN179" s="208"/>
      <c r="IO179" s="208"/>
      <c r="IP179" s="208"/>
      <c r="IQ179" s="208"/>
      <c r="IR179" s="208"/>
      <c r="IS179" s="208"/>
      <c r="IT179" s="208"/>
      <c r="IU179" s="208"/>
      <c r="IV179" s="208"/>
    </row>
    <row r="180" spans="2:256" s="206" customFormat="1" ht="14.25">
      <c r="B180" s="90"/>
      <c r="C180" s="226"/>
      <c r="D180" s="91"/>
      <c r="IH180" s="208"/>
      <c r="II180" s="208"/>
      <c r="IJ180" s="208"/>
      <c r="IK180" s="208"/>
      <c r="IL180" s="208"/>
      <c r="IM180" s="208"/>
      <c r="IN180" s="208"/>
      <c r="IO180" s="208"/>
      <c r="IP180" s="208"/>
      <c r="IQ180" s="208"/>
      <c r="IR180" s="208"/>
      <c r="IS180" s="208"/>
      <c r="IT180" s="208"/>
      <c r="IU180" s="208"/>
      <c r="IV180" s="208"/>
    </row>
    <row r="181" spans="2:256" s="206" customFormat="1" ht="14.25">
      <c r="B181" s="90"/>
      <c r="C181" s="226"/>
      <c r="D181" s="91"/>
      <c r="IH181" s="208"/>
      <c r="II181" s="208"/>
      <c r="IJ181" s="208"/>
      <c r="IK181" s="208"/>
      <c r="IL181" s="208"/>
      <c r="IM181" s="208"/>
      <c r="IN181" s="208"/>
      <c r="IO181" s="208"/>
      <c r="IP181" s="208"/>
      <c r="IQ181" s="208"/>
      <c r="IR181" s="208"/>
      <c r="IS181" s="208"/>
      <c r="IT181" s="208"/>
      <c r="IU181" s="208"/>
      <c r="IV181" s="208"/>
    </row>
    <row r="182" spans="2:256" s="206" customFormat="1" ht="14.25">
      <c r="B182" s="90"/>
      <c r="C182" s="226"/>
      <c r="D182" s="91"/>
      <c r="IH182" s="208"/>
      <c r="II182" s="208"/>
      <c r="IJ182" s="208"/>
      <c r="IK182" s="208"/>
      <c r="IL182" s="208"/>
      <c r="IM182" s="208"/>
      <c r="IN182" s="208"/>
      <c r="IO182" s="208"/>
      <c r="IP182" s="208"/>
      <c r="IQ182" s="208"/>
      <c r="IR182" s="208"/>
      <c r="IS182" s="208"/>
      <c r="IT182" s="208"/>
      <c r="IU182" s="208"/>
      <c r="IV182" s="208"/>
    </row>
    <row r="183" spans="2:256" s="206" customFormat="1" ht="14.25">
      <c r="B183" s="90"/>
      <c r="C183" s="226"/>
      <c r="D183" s="91"/>
      <c r="IH183" s="208"/>
      <c r="II183" s="208"/>
      <c r="IJ183" s="208"/>
      <c r="IK183" s="208"/>
      <c r="IL183" s="208"/>
      <c r="IM183" s="208"/>
      <c r="IN183" s="208"/>
      <c r="IO183" s="208"/>
      <c r="IP183" s="208"/>
      <c r="IQ183" s="208"/>
      <c r="IR183" s="208"/>
      <c r="IS183" s="208"/>
      <c r="IT183" s="208"/>
      <c r="IU183" s="208"/>
      <c r="IV183" s="208"/>
    </row>
    <row r="184" spans="2:256" s="206" customFormat="1" ht="14.25">
      <c r="B184" s="90"/>
      <c r="C184" s="226"/>
      <c r="D184" s="91"/>
      <c r="IH184" s="208"/>
      <c r="II184" s="208"/>
      <c r="IJ184" s="208"/>
      <c r="IK184" s="208"/>
      <c r="IL184" s="208"/>
      <c r="IM184" s="208"/>
      <c r="IN184" s="208"/>
      <c r="IO184" s="208"/>
      <c r="IP184" s="208"/>
      <c r="IQ184" s="208"/>
      <c r="IR184" s="208"/>
      <c r="IS184" s="208"/>
      <c r="IT184" s="208"/>
      <c r="IU184" s="208"/>
      <c r="IV184" s="208"/>
    </row>
    <row r="185" spans="2:256" s="206" customFormat="1" ht="14.25">
      <c r="B185" s="90"/>
      <c r="C185" s="226"/>
      <c r="D185" s="91"/>
      <c r="IH185" s="208"/>
      <c r="II185" s="208"/>
      <c r="IJ185" s="208"/>
      <c r="IK185" s="208"/>
      <c r="IL185" s="208"/>
      <c r="IM185" s="208"/>
      <c r="IN185" s="208"/>
      <c r="IO185" s="208"/>
      <c r="IP185" s="208"/>
      <c r="IQ185" s="208"/>
      <c r="IR185" s="208"/>
      <c r="IS185" s="208"/>
      <c r="IT185" s="208"/>
      <c r="IU185" s="208"/>
      <c r="IV185" s="208"/>
    </row>
    <row r="186" spans="2:256" s="206" customFormat="1" ht="14.25">
      <c r="B186" s="90"/>
      <c r="C186" s="226"/>
      <c r="D186" s="91"/>
      <c r="IH186" s="208"/>
      <c r="II186" s="208"/>
      <c r="IJ186" s="208"/>
      <c r="IK186" s="208"/>
      <c r="IL186" s="208"/>
      <c r="IM186" s="208"/>
      <c r="IN186" s="208"/>
      <c r="IO186" s="208"/>
      <c r="IP186" s="208"/>
      <c r="IQ186" s="208"/>
      <c r="IR186" s="208"/>
      <c r="IS186" s="208"/>
      <c r="IT186" s="208"/>
      <c r="IU186" s="208"/>
      <c r="IV186" s="208"/>
    </row>
    <row r="187" spans="2:256" s="206" customFormat="1" ht="14.25">
      <c r="B187" s="90"/>
      <c r="C187" s="226"/>
      <c r="D187" s="91"/>
      <c r="IH187" s="208"/>
      <c r="II187" s="208"/>
      <c r="IJ187" s="208"/>
      <c r="IK187" s="208"/>
      <c r="IL187" s="208"/>
      <c r="IM187" s="208"/>
      <c r="IN187" s="208"/>
      <c r="IO187" s="208"/>
      <c r="IP187" s="208"/>
      <c r="IQ187" s="208"/>
      <c r="IR187" s="208"/>
      <c r="IS187" s="208"/>
      <c r="IT187" s="208"/>
      <c r="IU187" s="208"/>
      <c r="IV187" s="208"/>
    </row>
    <row r="188" spans="2:256" s="206" customFormat="1" ht="14.25">
      <c r="B188" s="90"/>
      <c r="C188" s="226"/>
      <c r="D188" s="91"/>
      <c r="IH188" s="208"/>
      <c r="II188" s="208"/>
      <c r="IJ188" s="208"/>
      <c r="IK188" s="208"/>
      <c r="IL188" s="208"/>
      <c r="IM188" s="208"/>
      <c r="IN188" s="208"/>
      <c r="IO188" s="208"/>
      <c r="IP188" s="208"/>
      <c r="IQ188" s="208"/>
      <c r="IR188" s="208"/>
      <c r="IS188" s="208"/>
      <c r="IT188" s="208"/>
      <c r="IU188" s="208"/>
      <c r="IV188" s="208"/>
    </row>
    <row r="189" spans="2:256" s="206" customFormat="1" ht="14.25">
      <c r="B189" s="90"/>
      <c r="C189" s="226"/>
      <c r="D189" s="91"/>
      <c r="IH189" s="208"/>
      <c r="II189" s="208"/>
      <c r="IJ189" s="208"/>
      <c r="IK189" s="208"/>
      <c r="IL189" s="208"/>
      <c r="IM189" s="208"/>
      <c r="IN189" s="208"/>
      <c r="IO189" s="208"/>
      <c r="IP189" s="208"/>
      <c r="IQ189" s="208"/>
      <c r="IR189" s="208"/>
      <c r="IS189" s="208"/>
      <c r="IT189" s="208"/>
      <c r="IU189" s="208"/>
      <c r="IV189" s="208"/>
    </row>
    <row r="190" spans="2:256" s="206" customFormat="1" ht="14.25">
      <c r="B190" s="90"/>
      <c r="C190" s="226"/>
      <c r="D190" s="91"/>
      <c r="IH190" s="208"/>
      <c r="II190" s="208"/>
      <c r="IJ190" s="208"/>
      <c r="IK190" s="208"/>
      <c r="IL190" s="208"/>
      <c r="IM190" s="208"/>
      <c r="IN190" s="208"/>
      <c r="IO190" s="208"/>
      <c r="IP190" s="208"/>
      <c r="IQ190" s="208"/>
      <c r="IR190" s="208"/>
      <c r="IS190" s="208"/>
      <c r="IT190" s="208"/>
      <c r="IU190" s="208"/>
      <c r="IV190" s="208"/>
    </row>
    <row r="191" spans="2:256" s="206" customFormat="1" ht="14.25">
      <c r="B191" s="90"/>
      <c r="C191" s="226"/>
      <c r="D191" s="91"/>
      <c r="IH191" s="208"/>
      <c r="II191" s="208"/>
      <c r="IJ191" s="208"/>
      <c r="IK191" s="208"/>
      <c r="IL191" s="208"/>
      <c r="IM191" s="208"/>
      <c r="IN191" s="208"/>
      <c r="IO191" s="208"/>
      <c r="IP191" s="208"/>
      <c r="IQ191" s="208"/>
      <c r="IR191" s="208"/>
      <c r="IS191" s="208"/>
      <c r="IT191" s="208"/>
      <c r="IU191" s="208"/>
      <c r="IV191" s="208"/>
    </row>
  </sheetData>
  <sheetProtection/>
  <mergeCells count="1">
    <mergeCell ref="A2:D2"/>
  </mergeCells>
  <printOptions horizontalCentered="1"/>
  <pageMargins left="0.59" right="0.59" top="0.7900000000000001" bottom="0.7900000000000001" header="0.31" footer="0.31"/>
  <pageSetup errors="NA" firstPageNumber="1" useFirstPageNumber="1" fitToHeight="0" horizontalDpi="600" verticalDpi="600" orientation="portrait" paperSize="9" scale="95"/>
</worksheet>
</file>

<file path=xl/worksheets/sheet21.xml><?xml version="1.0" encoding="utf-8"?>
<worksheet xmlns="http://schemas.openxmlformats.org/spreadsheetml/2006/main" xmlns:r="http://schemas.openxmlformats.org/officeDocument/2006/relationships">
  <dimension ref="A1:IV176"/>
  <sheetViews>
    <sheetView showZeros="0" workbookViewId="0" topLeftCell="A1">
      <selection activeCell="H21" sqref="H21"/>
    </sheetView>
  </sheetViews>
  <sheetFormatPr defaultColWidth="10.00390625" defaultRowHeight="12.75"/>
  <cols>
    <col min="1" max="1" width="43.28125" style="206" customWidth="1"/>
    <col min="2" max="2" width="16.421875" style="90" customWidth="1"/>
    <col min="3" max="3" width="16.8515625" style="90" customWidth="1"/>
    <col min="4" max="4" width="14.57421875" style="91" customWidth="1"/>
    <col min="5" max="242" width="10.00390625" style="206" customWidth="1"/>
    <col min="243" max="16384" width="10.00390625" style="208" customWidth="1"/>
  </cols>
  <sheetData>
    <row r="1" spans="1:4" s="200" customFormat="1" ht="17.25" customHeight="1">
      <c r="A1" s="209" t="s">
        <v>887</v>
      </c>
      <c r="B1" s="210"/>
      <c r="C1" s="210"/>
      <c r="D1" s="211"/>
    </row>
    <row r="2" spans="1:4" s="201" customFormat="1" ht="27.75" customHeight="1">
      <c r="A2" s="558" t="s">
        <v>1133</v>
      </c>
      <c r="B2" s="558"/>
      <c r="C2" s="558"/>
      <c r="D2" s="558"/>
    </row>
    <row r="3" spans="1:4" s="202" customFormat="1" ht="21.75" customHeight="1">
      <c r="A3" s="212"/>
      <c r="B3" s="213"/>
      <c r="C3" s="213"/>
      <c r="D3" s="214" t="s">
        <v>248</v>
      </c>
    </row>
    <row r="4" spans="1:4" s="203" customFormat="1" ht="27.75" customHeight="1">
      <c r="A4" s="215" t="s">
        <v>249</v>
      </c>
      <c r="B4" s="99" t="s">
        <v>250</v>
      </c>
      <c r="C4" s="216" t="s">
        <v>251</v>
      </c>
      <c r="D4" s="217" t="s">
        <v>320</v>
      </c>
    </row>
    <row r="5" spans="1:4" s="86" customFormat="1" ht="27.75" customHeight="1">
      <c r="A5" s="177" t="s">
        <v>888</v>
      </c>
      <c r="B5" s="218">
        <f>B6+B10+B9</f>
        <v>8293</v>
      </c>
      <c r="C5" s="218">
        <f>C6+C10+C9</f>
        <v>25407</v>
      </c>
      <c r="D5" s="432">
        <f>C5/B5*100-100</f>
        <v>206.36681538647053</v>
      </c>
    </row>
    <row r="6" spans="1:4" s="86" customFormat="1" ht="27.75" customHeight="1">
      <c r="A6" s="177" t="s">
        <v>889</v>
      </c>
      <c r="B6" s="218">
        <v>5293</v>
      </c>
      <c r="C6" s="218">
        <v>15407</v>
      </c>
      <c r="D6" s="432">
        <f aca="true" t="shared" si="0" ref="D6:D15">C6/B6*100-100</f>
        <v>191.08256187417345</v>
      </c>
    </row>
    <row r="7" spans="1:4" s="86" customFormat="1" ht="27.75" customHeight="1">
      <c r="A7" s="177" t="s">
        <v>890</v>
      </c>
      <c r="B7" s="218"/>
      <c r="C7" s="218"/>
      <c r="D7" s="432"/>
    </row>
    <row r="8" spans="1:4" s="169" customFormat="1" ht="27.75" customHeight="1">
      <c r="A8" s="179" t="s">
        <v>891</v>
      </c>
      <c r="B8" s="178"/>
      <c r="C8" s="178"/>
      <c r="D8" s="432"/>
    </row>
    <row r="9" spans="1:4" s="169" customFormat="1" ht="27.75" customHeight="1">
      <c r="A9" s="179" t="s">
        <v>1084</v>
      </c>
      <c r="B9" s="178">
        <v>3000</v>
      </c>
      <c r="C9" s="178">
        <v>10000</v>
      </c>
      <c r="D9" s="432">
        <f t="shared" si="0"/>
        <v>233.33333333333337</v>
      </c>
    </row>
    <row r="10" spans="1:4" s="86" customFormat="1" ht="27.75" customHeight="1">
      <c r="A10" s="177" t="s">
        <v>892</v>
      </c>
      <c r="B10" s="218"/>
      <c r="C10" s="218"/>
      <c r="D10" s="432"/>
    </row>
    <row r="11" spans="1:242" s="204" customFormat="1" ht="27.75" customHeight="1">
      <c r="A11" s="126" t="s">
        <v>893</v>
      </c>
      <c r="B11" s="109">
        <f>B5</f>
        <v>8293</v>
      </c>
      <c r="C11" s="109">
        <f>C5</f>
        <v>25407</v>
      </c>
      <c r="D11" s="432">
        <f t="shared" si="0"/>
        <v>206.36681538647053</v>
      </c>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row>
    <row r="12" spans="1:256" s="205" customFormat="1" ht="27.75" customHeight="1">
      <c r="A12" s="219" t="s">
        <v>312</v>
      </c>
      <c r="B12" s="220">
        <f>SUM(B13:B14)</f>
        <v>25906</v>
      </c>
      <c r="C12" s="220">
        <f>SUM(C13:C14)</f>
        <v>4593</v>
      </c>
      <c r="D12" s="432">
        <f t="shared" si="0"/>
        <v>-82.27051648266811</v>
      </c>
      <c r="II12" s="224"/>
      <c r="IJ12" s="224"/>
      <c r="IK12" s="224"/>
      <c r="IL12" s="224"/>
      <c r="IM12" s="224"/>
      <c r="IN12" s="224"/>
      <c r="IO12" s="224"/>
      <c r="IP12" s="224"/>
      <c r="IQ12" s="224"/>
      <c r="IR12" s="224"/>
      <c r="IS12" s="224"/>
      <c r="IT12" s="224"/>
      <c r="IU12" s="224"/>
      <c r="IV12" s="224"/>
    </row>
    <row r="13" spans="1:256" s="206" customFormat="1" ht="27.75" customHeight="1">
      <c r="A13" s="177" t="s">
        <v>844</v>
      </c>
      <c r="B13" s="221">
        <v>25445</v>
      </c>
      <c r="C13" s="221">
        <v>4593</v>
      </c>
      <c r="D13" s="432">
        <f t="shared" si="0"/>
        <v>-81.94930241697779</v>
      </c>
      <c r="II13" s="208"/>
      <c r="IJ13" s="208"/>
      <c r="IK13" s="208"/>
      <c r="IL13" s="208"/>
      <c r="IM13" s="208"/>
      <c r="IN13" s="208"/>
      <c r="IO13" s="208"/>
      <c r="IP13" s="208"/>
      <c r="IQ13" s="208"/>
      <c r="IR13" s="208"/>
      <c r="IS13" s="208"/>
      <c r="IT13" s="208"/>
      <c r="IU13" s="208"/>
      <c r="IV13" s="208"/>
    </row>
    <row r="14" spans="1:242" s="207" customFormat="1" ht="27.75" customHeight="1">
      <c r="A14" s="177" t="s">
        <v>894</v>
      </c>
      <c r="B14" s="221">
        <v>461</v>
      </c>
      <c r="C14" s="221"/>
      <c r="D14" s="432">
        <f t="shared" si="0"/>
        <v>-100</v>
      </c>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2"/>
      <c r="BV14" s="222"/>
      <c r="BW14" s="222"/>
      <c r="BX14" s="222"/>
      <c r="BY14" s="222"/>
      <c r="BZ14" s="222"/>
      <c r="CA14" s="222"/>
      <c r="CB14" s="222"/>
      <c r="CC14" s="222"/>
      <c r="CD14" s="222"/>
      <c r="CE14" s="222"/>
      <c r="CF14" s="222"/>
      <c r="CG14" s="222"/>
      <c r="CH14" s="222"/>
      <c r="CI14" s="222"/>
      <c r="CJ14" s="222"/>
      <c r="CK14" s="222"/>
      <c r="CL14" s="222"/>
      <c r="CM14" s="222"/>
      <c r="CN14" s="222"/>
      <c r="CO14" s="222"/>
      <c r="CP14" s="222"/>
      <c r="CQ14" s="222"/>
      <c r="CR14" s="222"/>
      <c r="CS14" s="222"/>
      <c r="CT14" s="222"/>
      <c r="CU14" s="222"/>
      <c r="CV14" s="222"/>
      <c r="CW14" s="222"/>
      <c r="CX14" s="222"/>
      <c r="CY14" s="222"/>
      <c r="CZ14" s="222"/>
      <c r="DA14" s="222"/>
      <c r="DB14" s="222"/>
      <c r="DC14" s="222"/>
      <c r="DD14" s="222"/>
      <c r="DE14" s="222"/>
      <c r="DF14" s="222"/>
      <c r="DG14" s="222"/>
      <c r="DH14" s="222"/>
      <c r="DI14" s="222"/>
      <c r="DJ14" s="222"/>
      <c r="DK14" s="222"/>
      <c r="DL14" s="222"/>
      <c r="DM14" s="222"/>
      <c r="DN14" s="222"/>
      <c r="DO14" s="222"/>
      <c r="DP14" s="222"/>
      <c r="DQ14" s="222"/>
      <c r="DR14" s="222"/>
      <c r="DS14" s="222"/>
      <c r="DT14" s="222"/>
      <c r="DU14" s="222"/>
      <c r="DV14" s="222"/>
      <c r="DW14" s="222"/>
      <c r="DX14" s="222"/>
      <c r="DY14" s="222"/>
      <c r="DZ14" s="222"/>
      <c r="EA14" s="222"/>
      <c r="EB14" s="222"/>
      <c r="EC14" s="222"/>
      <c r="ED14" s="222"/>
      <c r="EE14" s="222"/>
      <c r="EF14" s="222"/>
      <c r="EG14" s="222"/>
      <c r="EH14" s="222"/>
      <c r="EI14" s="222"/>
      <c r="EJ14" s="222"/>
      <c r="EK14" s="222"/>
      <c r="EL14" s="222"/>
      <c r="EM14" s="222"/>
      <c r="EN14" s="222"/>
      <c r="EO14" s="222"/>
      <c r="EP14" s="222"/>
      <c r="EQ14" s="222"/>
      <c r="ER14" s="222"/>
      <c r="ES14" s="222"/>
      <c r="ET14" s="222"/>
      <c r="EU14" s="222"/>
      <c r="EV14" s="222"/>
      <c r="EW14" s="222"/>
      <c r="EX14" s="222"/>
      <c r="EY14" s="222"/>
      <c r="EZ14" s="222"/>
      <c r="FA14" s="222"/>
      <c r="FB14" s="222"/>
      <c r="FC14" s="222"/>
      <c r="FD14" s="222"/>
      <c r="FE14" s="222"/>
      <c r="FF14" s="222"/>
      <c r="FG14" s="222"/>
      <c r="FH14" s="222"/>
      <c r="FI14" s="222"/>
      <c r="FJ14" s="222"/>
      <c r="FK14" s="222"/>
      <c r="FL14" s="222"/>
      <c r="FM14" s="222"/>
      <c r="FN14" s="222"/>
      <c r="FO14" s="222"/>
      <c r="FP14" s="222"/>
      <c r="FQ14" s="222"/>
      <c r="FR14" s="222"/>
      <c r="FS14" s="222"/>
      <c r="FT14" s="222"/>
      <c r="FU14" s="222"/>
      <c r="FV14" s="222"/>
      <c r="FW14" s="222"/>
      <c r="FX14" s="222"/>
      <c r="FY14" s="222"/>
      <c r="FZ14" s="222"/>
      <c r="GA14" s="222"/>
      <c r="GB14" s="222"/>
      <c r="GC14" s="222"/>
      <c r="GD14" s="222"/>
      <c r="GE14" s="222"/>
      <c r="GF14" s="222"/>
      <c r="GG14" s="222"/>
      <c r="GH14" s="222"/>
      <c r="GI14" s="222"/>
      <c r="GJ14" s="222"/>
      <c r="GK14" s="222"/>
      <c r="GL14" s="222"/>
      <c r="GM14" s="222"/>
      <c r="GN14" s="222"/>
      <c r="GO14" s="222"/>
      <c r="GP14" s="222"/>
      <c r="GQ14" s="222"/>
      <c r="GR14" s="222"/>
      <c r="GS14" s="222"/>
      <c r="GT14" s="222"/>
      <c r="GU14" s="222"/>
      <c r="GV14" s="222"/>
      <c r="GW14" s="222"/>
      <c r="GX14" s="222"/>
      <c r="GY14" s="222"/>
      <c r="GZ14" s="222"/>
      <c r="HA14" s="222"/>
      <c r="HB14" s="222"/>
      <c r="HC14" s="222"/>
      <c r="HD14" s="222"/>
      <c r="HE14" s="222"/>
      <c r="HF14" s="222"/>
      <c r="HG14" s="222"/>
      <c r="HH14" s="222"/>
      <c r="HI14" s="222"/>
      <c r="HJ14" s="222"/>
      <c r="HK14" s="222"/>
      <c r="HL14" s="222"/>
      <c r="HM14" s="222"/>
      <c r="HN14" s="222"/>
      <c r="HO14" s="222"/>
      <c r="HP14" s="222"/>
      <c r="HQ14" s="222"/>
      <c r="HR14" s="222"/>
      <c r="HS14" s="222"/>
      <c r="HT14" s="222"/>
      <c r="HU14" s="222"/>
      <c r="HV14" s="222"/>
      <c r="HW14" s="222"/>
      <c r="HX14" s="222"/>
      <c r="HY14" s="222"/>
      <c r="HZ14" s="222"/>
      <c r="IA14" s="222"/>
      <c r="IB14" s="222"/>
      <c r="IC14" s="222"/>
      <c r="ID14" s="222"/>
      <c r="IE14" s="222"/>
      <c r="IF14" s="222"/>
      <c r="IG14" s="222"/>
      <c r="IH14" s="222"/>
    </row>
    <row r="15" spans="1:242" s="207" customFormat="1" ht="27.75" customHeight="1">
      <c r="A15" s="223" t="s">
        <v>318</v>
      </c>
      <c r="B15" s="220">
        <f>B12+B11</f>
        <v>34199</v>
      </c>
      <c r="C15" s="220">
        <f>C12+C11</f>
        <v>30000</v>
      </c>
      <c r="D15" s="432">
        <f t="shared" si="0"/>
        <v>-12.278136787625371</v>
      </c>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2"/>
      <c r="BW15" s="222"/>
      <c r="BX15" s="222"/>
      <c r="BY15" s="222"/>
      <c r="BZ15" s="222"/>
      <c r="CA15" s="222"/>
      <c r="CB15" s="222"/>
      <c r="CC15" s="222"/>
      <c r="CD15" s="222"/>
      <c r="CE15" s="222"/>
      <c r="CF15" s="222"/>
      <c r="CG15" s="222"/>
      <c r="CH15" s="222"/>
      <c r="CI15" s="222"/>
      <c r="CJ15" s="222"/>
      <c r="CK15" s="222"/>
      <c r="CL15" s="222"/>
      <c r="CM15" s="222"/>
      <c r="CN15" s="222"/>
      <c r="CO15" s="222"/>
      <c r="CP15" s="222"/>
      <c r="CQ15" s="222"/>
      <c r="CR15" s="222"/>
      <c r="CS15" s="222"/>
      <c r="CT15" s="222"/>
      <c r="CU15" s="222"/>
      <c r="CV15" s="222"/>
      <c r="CW15" s="222"/>
      <c r="CX15" s="222"/>
      <c r="CY15" s="222"/>
      <c r="CZ15" s="222"/>
      <c r="DA15" s="222"/>
      <c r="DB15" s="222"/>
      <c r="DC15" s="222"/>
      <c r="DD15" s="222"/>
      <c r="DE15" s="222"/>
      <c r="DF15" s="222"/>
      <c r="DG15" s="222"/>
      <c r="DH15" s="222"/>
      <c r="DI15" s="222"/>
      <c r="DJ15" s="222"/>
      <c r="DK15" s="222"/>
      <c r="DL15" s="222"/>
      <c r="DM15" s="222"/>
      <c r="DN15" s="222"/>
      <c r="DO15" s="222"/>
      <c r="DP15" s="222"/>
      <c r="DQ15" s="222"/>
      <c r="DR15" s="222"/>
      <c r="DS15" s="222"/>
      <c r="DT15" s="222"/>
      <c r="DU15" s="222"/>
      <c r="DV15" s="222"/>
      <c r="DW15" s="222"/>
      <c r="DX15" s="222"/>
      <c r="DY15" s="222"/>
      <c r="DZ15" s="222"/>
      <c r="EA15" s="222"/>
      <c r="EB15" s="222"/>
      <c r="EC15" s="222"/>
      <c r="ED15" s="222"/>
      <c r="EE15" s="222"/>
      <c r="EF15" s="222"/>
      <c r="EG15" s="222"/>
      <c r="EH15" s="222"/>
      <c r="EI15" s="222"/>
      <c r="EJ15" s="222"/>
      <c r="EK15" s="222"/>
      <c r="EL15" s="222"/>
      <c r="EM15" s="222"/>
      <c r="EN15" s="222"/>
      <c r="EO15" s="222"/>
      <c r="EP15" s="222"/>
      <c r="EQ15" s="222"/>
      <c r="ER15" s="222"/>
      <c r="ES15" s="222"/>
      <c r="ET15" s="222"/>
      <c r="EU15" s="222"/>
      <c r="EV15" s="222"/>
      <c r="EW15" s="222"/>
      <c r="EX15" s="222"/>
      <c r="EY15" s="222"/>
      <c r="EZ15" s="222"/>
      <c r="FA15" s="222"/>
      <c r="FB15" s="222"/>
      <c r="FC15" s="222"/>
      <c r="FD15" s="222"/>
      <c r="FE15" s="222"/>
      <c r="FF15" s="222"/>
      <c r="FG15" s="222"/>
      <c r="FH15" s="222"/>
      <c r="FI15" s="222"/>
      <c r="FJ15" s="222"/>
      <c r="FK15" s="222"/>
      <c r="FL15" s="222"/>
      <c r="FM15" s="222"/>
      <c r="FN15" s="222"/>
      <c r="FO15" s="222"/>
      <c r="FP15" s="222"/>
      <c r="FQ15" s="222"/>
      <c r="FR15" s="222"/>
      <c r="FS15" s="222"/>
      <c r="FT15" s="222"/>
      <c r="FU15" s="222"/>
      <c r="FV15" s="222"/>
      <c r="FW15" s="222"/>
      <c r="FX15" s="222"/>
      <c r="FY15" s="222"/>
      <c r="FZ15" s="222"/>
      <c r="GA15" s="222"/>
      <c r="GB15" s="222"/>
      <c r="GC15" s="222"/>
      <c r="GD15" s="222"/>
      <c r="GE15" s="222"/>
      <c r="GF15" s="222"/>
      <c r="GG15" s="222"/>
      <c r="GH15" s="222"/>
      <c r="GI15" s="222"/>
      <c r="GJ15" s="222"/>
      <c r="GK15" s="222"/>
      <c r="GL15" s="222"/>
      <c r="GM15" s="222"/>
      <c r="GN15" s="222"/>
      <c r="GO15" s="222"/>
      <c r="GP15" s="222"/>
      <c r="GQ15" s="222"/>
      <c r="GR15" s="222"/>
      <c r="GS15" s="222"/>
      <c r="GT15" s="222"/>
      <c r="GU15" s="222"/>
      <c r="GV15" s="222"/>
      <c r="GW15" s="222"/>
      <c r="GX15" s="222"/>
      <c r="GY15" s="222"/>
      <c r="GZ15" s="222"/>
      <c r="HA15" s="222"/>
      <c r="HB15" s="222"/>
      <c r="HC15" s="222"/>
      <c r="HD15" s="222"/>
      <c r="HE15" s="222"/>
      <c r="HF15" s="222"/>
      <c r="HG15" s="222"/>
      <c r="HH15" s="222"/>
      <c r="HI15" s="222"/>
      <c r="HJ15" s="222"/>
      <c r="HK15" s="222"/>
      <c r="HL15" s="222"/>
      <c r="HM15" s="222"/>
      <c r="HN15" s="222"/>
      <c r="HO15" s="222"/>
      <c r="HP15" s="222"/>
      <c r="HQ15" s="222"/>
      <c r="HR15" s="222"/>
      <c r="HS15" s="222"/>
      <c r="HT15" s="222"/>
      <c r="HU15" s="222"/>
      <c r="HV15" s="222"/>
      <c r="HW15" s="222"/>
      <c r="HX15" s="222"/>
      <c r="HY15" s="222"/>
      <c r="HZ15" s="222"/>
      <c r="IA15" s="222"/>
      <c r="IB15" s="222"/>
      <c r="IC15" s="222"/>
      <c r="ID15" s="222"/>
      <c r="IE15" s="222"/>
      <c r="IF15" s="222"/>
      <c r="IG15" s="222"/>
      <c r="IH15" s="222"/>
    </row>
    <row r="16" spans="2:256" s="206" customFormat="1" ht="14.25">
      <c r="B16" s="90"/>
      <c r="C16" s="90"/>
      <c r="D16" s="91"/>
      <c r="II16" s="208"/>
      <c r="IJ16" s="208"/>
      <c r="IK16" s="208"/>
      <c r="IL16" s="208"/>
      <c r="IM16" s="208"/>
      <c r="IN16" s="208"/>
      <c r="IO16" s="208"/>
      <c r="IP16" s="208"/>
      <c r="IQ16" s="208"/>
      <c r="IR16" s="208"/>
      <c r="IS16" s="208"/>
      <c r="IT16" s="208"/>
      <c r="IU16" s="208"/>
      <c r="IV16" s="208"/>
    </row>
    <row r="17" spans="2:256" s="206" customFormat="1" ht="14.25">
      <c r="B17" s="90"/>
      <c r="C17" s="90"/>
      <c r="D17" s="91"/>
      <c r="II17" s="208"/>
      <c r="IJ17" s="208"/>
      <c r="IK17" s="208"/>
      <c r="IL17" s="208"/>
      <c r="IM17" s="208"/>
      <c r="IN17" s="208"/>
      <c r="IO17" s="208"/>
      <c r="IP17" s="208"/>
      <c r="IQ17" s="208"/>
      <c r="IR17" s="208"/>
      <c r="IS17" s="208"/>
      <c r="IT17" s="208"/>
      <c r="IU17" s="208"/>
      <c r="IV17" s="208"/>
    </row>
    <row r="18" spans="2:256" s="206" customFormat="1" ht="14.25">
      <c r="B18" s="90"/>
      <c r="C18" s="90"/>
      <c r="D18" s="91"/>
      <c r="II18" s="208"/>
      <c r="IJ18" s="208"/>
      <c r="IK18" s="208"/>
      <c r="IL18" s="208"/>
      <c r="IM18" s="208"/>
      <c r="IN18" s="208"/>
      <c r="IO18" s="208"/>
      <c r="IP18" s="208"/>
      <c r="IQ18" s="208"/>
      <c r="IR18" s="208"/>
      <c r="IS18" s="208"/>
      <c r="IT18" s="208"/>
      <c r="IU18" s="208"/>
      <c r="IV18" s="208"/>
    </row>
    <row r="19" spans="2:256" s="206" customFormat="1" ht="14.25">
      <c r="B19" s="90"/>
      <c r="C19" s="90"/>
      <c r="D19" s="91"/>
      <c r="II19" s="208"/>
      <c r="IJ19" s="208"/>
      <c r="IK19" s="208"/>
      <c r="IL19" s="208"/>
      <c r="IM19" s="208"/>
      <c r="IN19" s="208"/>
      <c r="IO19" s="208"/>
      <c r="IP19" s="208"/>
      <c r="IQ19" s="208"/>
      <c r="IR19" s="208"/>
      <c r="IS19" s="208"/>
      <c r="IT19" s="208"/>
      <c r="IU19" s="208"/>
      <c r="IV19" s="208"/>
    </row>
    <row r="20" spans="2:256" s="206" customFormat="1" ht="14.25">
      <c r="B20" s="90"/>
      <c r="C20" s="90"/>
      <c r="D20" s="91"/>
      <c r="II20" s="208"/>
      <c r="IJ20" s="208"/>
      <c r="IK20" s="208"/>
      <c r="IL20" s="208"/>
      <c r="IM20" s="208"/>
      <c r="IN20" s="208"/>
      <c r="IO20" s="208"/>
      <c r="IP20" s="208"/>
      <c r="IQ20" s="208"/>
      <c r="IR20" s="208"/>
      <c r="IS20" s="208"/>
      <c r="IT20" s="208"/>
      <c r="IU20" s="208"/>
      <c r="IV20" s="208"/>
    </row>
    <row r="21" spans="2:256" s="206" customFormat="1" ht="14.25">
      <c r="B21" s="90"/>
      <c r="C21" s="90"/>
      <c r="D21" s="91"/>
      <c r="II21" s="208"/>
      <c r="IJ21" s="208"/>
      <c r="IK21" s="208"/>
      <c r="IL21" s="208"/>
      <c r="IM21" s="208"/>
      <c r="IN21" s="208"/>
      <c r="IO21" s="208"/>
      <c r="IP21" s="208"/>
      <c r="IQ21" s="208"/>
      <c r="IR21" s="208"/>
      <c r="IS21" s="208"/>
      <c r="IT21" s="208"/>
      <c r="IU21" s="208"/>
      <c r="IV21" s="208"/>
    </row>
    <row r="22" spans="2:256" s="206" customFormat="1" ht="14.25">
      <c r="B22" s="90"/>
      <c r="C22" s="90"/>
      <c r="D22" s="91"/>
      <c r="II22" s="208"/>
      <c r="IJ22" s="208"/>
      <c r="IK22" s="208"/>
      <c r="IL22" s="208"/>
      <c r="IM22" s="208"/>
      <c r="IN22" s="208"/>
      <c r="IO22" s="208"/>
      <c r="IP22" s="208"/>
      <c r="IQ22" s="208"/>
      <c r="IR22" s="208"/>
      <c r="IS22" s="208"/>
      <c r="IT22" s="208"/>
      <c r="IU22" s="208"/>
      <c r="IV22" s="208"/>
    </row>
    <row r="23" spans="2:256" s="206" customFormat="1" ht="14.25">
      <c r="B23" s="90"/>
      <c r="C23" s="90"/>
      <c r="D23" s="91"/>
      <c r="II23" s="208"/>
      <c r="IJ23" s="208"/>
      <c r="IK23" s="208"/>
      <c r="IL23" s="208"/>
      <c r="IM23" s="208"/>
      <c r="IN23" s="208"/>
      <c r="IO23" s="208"/>
      <c r="IP23" s="208"/>
      <c r="IQ23" s="208"/>
      <c r="IR23" s="208"/>
      <c r="IS23" s="208"/>
      <c r="IT23" s="208"/>
      <c r="IU23" s="208"/>
      <c r="IV23" s="208"/>
    </row>
    <row r="24" spans="2:256" s="206" customFormat="1" ht="14.25">
      <c r="B24" s="90"/>
      <c r="C24" s="90"/>
      <c r="D24" s="91"/>
      <c r="II24" s="208"/>
      <c r="IJ24" s="208"/>
      <c r="IK24" s="208"/>
      <c r="IL24" s="208"/>
      <c r="IM24" s="208"/>
      <c r="IN24" s="208"/>
      <c r="IO24" s="208"/>
      <c r="IP24" s="208"/>
      <c r="IQ24" s="208"/>
      <c r="IR24" s="208"/>
      <c r="IS24" s="208"/>
      <c r="IT24" s="208"/>
      <c r="IU24" s="208"/>
      <c r="IV24" s="208"/>
    </row>
    <row r="25" spans="2:256" s="206" customFormat="1" ht="14.25">
      <c r="B25" s="90"/>
      <c r="C25" s="90"/>
      <c r="D25" s="91"/>
      <c r="II25" s="208"/>
      <c r="IJ25" s="208"/>
      <c r="IK25" s="208"/>
      <c r="IL25" s="208"/>
      <c r="IM25" s="208"/>
      <c r="IN25" s="208"/>
      <c r="IO25" s="208"/>
      <c r="IP25" s="208"/>
      <c r="IQ25" s="208"/>
      <c r="IR25" s="208"/>
      <c r="IS25" s="208"/>
      <c r="IT25" s="208"/>
      <c r="IU25" s="208"/>
      <c r="IV25" s="208"/>
    </row>
    <row r="26" spans="2:256" s="206" customFormat="1" ht="14.25">
      <c r="B26" s="90"/>
      <c r="C26" s="90"/>
      <c r="D26" s="91"/>
      <c r="II26" s="208"/>
      <c r="IJ26" s="208"/>
      <c r="IK26" s="208"/>
      <c r="IL26" s="208"/>
      <c r="IM26" s="208"/>
      <c r="IN26" s="208"/>
      <c r="IO26" s="208"/>
      <c r="IP26" s="208"/>
      <c r="IQ26" s="208"/>
      <c r="IR26" s="208"/>
      <c r="IS26" s="208"/>
      <c r="IT26" s="208"/>
      <c r="IU26" s="208"/>
      <c r="IV26" s="208"/>
    </row>
    <row r="27" spans="2:256" s="206" customFormat="1" ht="14.25">
      <c r="B27" s="90"/>
      <c r="C27" s="90"/>
      <c r="D27" s="91"/>
      <c r="II27" s="208"/>
      <c r="IJ27" s="208"/>
      <c r="IK27" s="208"/>
      <c r="IL27" s="208"/>
      <c r="IM27" s="208"/>
      <c r="IN27" s="208"/>
      <c r="IO27" s="208"/>
      <c r="IP27" s="208"/>
      <c r="IQ27" s="208"/>
      <c r="IR27" s="208"/>
      <c r="IS27" s="208"/>
      <c r="IT27" s="208"/>
      <c r="IU27" s="208"/>
      <c r="IV27" s="208"/>
    </row>
    <row r="28" spans="2:256" s="206" customFormat="1" ht="14.25">
      <c r="B28" s="90"/>
      <c r="C28" s="90"/>
      <c r="D28" s="91"/>
      <c r="II28" s="208"/>
      <c r="IJ28" s="208"/>
      <c r="IK28" s="208"/>
      <c r="IL28" s="208"/>
      <c r="IM28" s="208"/>
      <c r="IN28" s="208"/>
      <c r="IO28" s="208"/>
      <c r="IP28" s="208"/>
      <c r="IQ28" s="208"/>
      <c r="IR28" s="208"/>
      <c r="IS28" s="208"/>
      <c r="IT28" s="208"/>
      <c r="IU28" s="208"/>
      <c r="IV28" s="208"/>
    </row>
    <row r="29" spans="2:256" s="206" customFormat="1" ht="14.25">
      <c r="B29" s="90"/>
      <c r="C29" s="90"/>
      <c r="D29" s="91"/>
      <c r="II29" s="208"/>
      <c r="IJ29" s="208"/>
      <c r="IK29" s="208"/>
      <c r="IL29" s="208"/>
      <c r="IM29" s="208"/>
      <c r="IN29" s="208"/>
      <c r="IO29" s="208"/>
      <c r="IP29" s="208"/>
      <c r="IQ29" s="208"/>
      <c r="IR29" s="208"/>
      <c r="IS29" s="208"/>
      <c r="IT29" s="208"/>
      <c r="IU29" s="208"/>
      <c r="IV29" s="208"/>
    </row>
    <row r="30" spans="2:256" s="206" customFormat="1" ht="14.25">
      <c r="B30" s="90"/>
      <c r="C30" s="90"/>
      <c r="D30" s="91"/>
      <c r="II30" s="208"/>
      <c r="IJ30" s="208"/>
      <c r="IK30" s="208"/>
      <c r="IL30" s="208"/>
      <c r="IM30" s="208"/>
      <c r="IN30" s="208"/>
      <c r="IO30" s="208"/>
      <c r="IP30" s="208"/>
      <c r="IQ30" s="208"/>
      <c r="IR30" s="208"/>
      <c r="IS30" s="208"/>
      <c r="IT30" s="208"/>
      <c r="IU30" s="208"/>
      <c r="IV30" s="208"/>
    </row>
    <row r="31" spans="2:256" s="206" customFormat="1" ht="14.25">
      <c r="B31" s="90"/>
      <c r="C31" s="90"/>
      <c r="D31" s="91"/>
      <c r="II31" s="208"/>
      <c r="IJ31" s="208"/>
      <c r="IK31" s="208"/>
      <c r="IL31" s="208"/>
      <c r="IM31" s="208"/>
      <c r="IN31" s="208"/>
      <c r="IO31" s="208"/>
      <c r="IP31" s="208"/>
      <c r="IQ31" s="208"/>
      <c r="IR31" s="208"/>
      <c r="IS31" s="208"/>
      <c r="IT31" s="208"/>
      <c r="IU31" s="208"/>
      <c r="IV31" s="208"/>
    </row>
    <row r="32" spans="2:256" s="206" customFormat="1" ht="14.25">
      <c r="B32" s="90"/>
      <c r="C32" s="90"/>
      <c r="D32" s="91"/>
      <c r="II32" s="208"/>
      <c r="IJ32" s="208"/>
      <c r="IK32" s="208"/>
      <c r="IL32" s="208"/>
      <c r="IM32" s="208"/>
      <c r="IN32" s="208"/>
      <c r="IO32" s="208"/>
      <c r="IP32" s="208"/>
      <c r="IQ32" s="208"/>
      <c r="IR32" s="208"/>
      <c r="IS32" s="208"/>
      <c r="IT32" s="208"/>
      <c r="IU32" s="208"/>
      <c r="IV32" s="208"/>
    </row>
    <row r="33" spans="2:256" s="206" customFormat="1" ht="14.25">
      <c r="B33" s="90"/>
      <c r="C33" s="90"/>
      <c r="D33" s="91"/>
      <c r="II33" s="208"/>
      <c r="IJ33" s="208"/>
      <c r="IK33" s="208"/>
      <c r="IL33" s="208"/>
      <c r="IM33" s="208"/>
      <c r="IN33" s="208"/>
      <c r="IO33" s="208"/>
      <c r="IP33" s="208"/>
      <c r="IQ33" s="208"/>
      <c r="IR33" s="208"/>
      <c r="IS33" s="208"/>
      <c r="IT33" s="208"/>
      <c r="IU33" s="208"/>
      <c r="IV33" s="208"/>
    </row>
    <row r="34" spans="2:256" s="206" customFormat="1" ht="14.25">
      <c r="B34" s="90"/>
      <c r="C34" s="90"/>
      <c r="D34" s="91"/>
      <c r="II34" s="208"/>
      <c r="IJ34" s="208"/>
      <c r="IK34" s="208"/>
      <c r="IL34" s="208"/>
      <c r="IM34" s="208"/>
      <c r="IN34" s="208"/>
      <c r="IO34" s="208"/>
      <c r="IP34" s="208"/>
      <c r="IQ34" s="208"/>
      <c r="IR34" s="208"/>
      <c r="IS34" s="208"/>
      <c r="IT34" s="208"/>
      <c r="IU34" s="208"/>
      <c r="IV34" s="208"/>
    </row>
    <row r="35" spans="2:256" s="206" customFormat="1" ht="14.25">
      <c r="B35" s="90"/>
      <c r="C35" s="90"/>
      <c r="D35" s="91"/>
      <c r="II35" s="208"/>
      <c r="IJ35" s="208"/>
      <c r="IK35" s="208"/>
      <c r="IL35" s="208"/>
      <c r="IM35" s="208"/>
      <c r="IN35" s="208"/>
      <c r="IO35" s="208"/>
      <c r="IP35" s="208"/>
      <c r="IQ35" s="208"/>
      <c r="IR35" s="208"/>
      <c r="IS35" s="208"/>
      <c r="IT35" s="208"/>
      <c r="IU35" s="208"/>
      <c r="IV35" s="208"/>
    </row>
    <row r="36" spans="2:256" s="206" customFormat="1" ht="14.25">
      <c r="B36" s="90"/>
      <c r="C36" s="90"/>
      <c r="D36" s="91"/>
      <c r="II36" s="208"/>
      <c r="IJ36" s="208"/>
      <c r="IK36" s="208"/>
      <c r="IL36" s="208"/>
      <c r="IM36" s="208"/>
      <c r="IN36" s="208"/>
      <c r="IO36" s="208"/>
      <c r="IP36" s="208"/>
      <c r="IQ36" s="208"/>
      <c r="IR36" s="208"/>
      <c r="IS36" s="208"/>
      <c r="IT36" s="208"/>
      <c r="IU36" s="208"/>
      <c r="IV36" s="208"/>
    </row>
    <row r="37" spans="2:256" s="206" customFormat="1" ht="14.25">
      <c r="B37" s="90"/>
      <c r="C37" s="90"/>
      <c r="D37" s="91"/>
      <c r="II37" s="208"/>
      <c r="IJ37" s="208"/>
      <c r="IK37" s="208"/>
      <c r="IL37" s="208"/>
      <c r="IM37" s="208"/>
      <c r="IN37" s="208"/>
      <c r="IO37" s="208"/>
      <c r="IP37" s="208"/>
      <c r="IQ37" s="208"/>
      <c r="IR37" s="208"/>
      <c r="IS37" s="208"/>
      <c r="IT37" s="208"/>
      <c r="IU37" s="208"/>
      <c r="IV37" s="208"/>
    </row>
    <row r="38" spans="2:256" s="206" customFormat="1" ht="14.25">
      <c r="B38" s="90"/>
      <c r="C38" s="90"/>
      <c r="D38" s="91"/>
      <c r="II38" s="208"/>
      <c r="IJ38" s="208"/>
      <c r="IK38" s="208"/>
      <c r="IL38" s="208"/>
      <c r="IM38" s="208"/>
      <c r="IN38" s="208"/>
      <c r="IO38" s="208"/>
      <c r="IP38" s="208"/>
      <c r="IQ38" s="208"/>
      <c r="IR38" s="208"/>
      <c r="IS38" s="208"/>
      <c r="IT38" s="208"/>
      <c r="IU38" s="208"/>
      <c r="IV38" s="208"/>
    </row>
    <row r="39" spans="2:256" s="206" customFormat="1" ht="14.25">
      <c r="B39" s="90"/>
      <c r="C39" s="90"/>
      <c r="D39" s="91"/>
      <c r="II39" s="208"/>
      <c r="IJ39" s="208"/>
      <c r="IK39" s="208"/>
      <c r="IL39" s="208"/>
      <c r="IM39" s="208"/>
      <c r="IN39" s="208"/>
      <c r="IO39" s="208"/>
      <c r="IP39" s="208"/>
      <c r="IQ39" s="208"/>
      <c r="IR39" s="208"/>
      <c r="IS39" s="208"/>
      <c r="IT39" s="208"/>
      <c r="IU39" s="208"/>
      <c r="IV39" s="208"/>
    </row>
    <row r="40" spans="2:256" s="206" customFormat="1" ht="14.25">
      <c r="B40" s="90"/>
      <c r="C40" s="90"/>
      <c r="D40" s="91"/>
      <c r="II40" s="208"/>
      <c r="IJ40" s="208"/>
      <c r="IK40" s="208"/>
      <c r="IL40" s="208"/>
      <c r="IM40" s="208"/>
      <c r="IN40" s="208"/>
      <c r="IO40" s="208"/>
      <c r="IP40" s="208"/>
      <c r="IQ40" s="208"/>
      <c r="IR40" s="208"/>
      <c r="IS40" s="208"/>
      <c r="IT40" s="208"/>
      <c r="IU40" s="208"/>
      <c r="IV40" s="208"/>
    </row>
    <row r="41" spans="2:256" s="206" customFormat="1" ht="14.25">
      <c r="B41" s="90"/>
      <c r="C41" s="90"/>
      <c r="D41" s="91"/>
      <c r="II41" s="208"/>
      <c r="IJ41" s="208"/>
      <c r="IK41" s="208"/>
      <c r="IL41" s="208"/>
      <c r="IM41" s="208"/>
      <c r="IN41" s="208"/>
      <c r="IO41" s="208"/>
      <c r="IP41" s="208"/>
      <c r="IQ41" s="208"/>
      <c r="IR41" s="208"/>
      <c r="IS41" s="208"/>
      <c r="IT41" s="208"/>
      <c r="IU41" s="208"/>
      <c r="IV41" s="208"/>
    </row>
    <row r="42" spans="2:256" s="206" customFormat="1" ht="14.25">
      <c r="B42" s="90"/>
      <c r="C42" s="90"/>
      <c r="D42" s="91"/>
      <c r="II42" s="208"/>
      <c r="IJ42" s="208"/>
      <c r="IK42" s="208"/>
      <c r="IL42" s="208"/>
      <c r="IM42" s="208"/>
      <c r="IN42" s="208"/>
      <c r="IO42" s="208"/>
      <c r="IP42" s="208"/>
      <c r="IQ42" s="208"/>
      <c r="IR42" s="208"/>
      <c r="IS42" s="208"/>
      <c r="IT42" s="208"/>
      <c r="IU42" s="208"/>
      <c r="IV42" s="208"/>
    </row>
    <row r="43" spans="2:256" s="206" customFormat="1" ht="14.25">
      <c r="B43" s="90"/>
      <c r="C43" s="90"/>
      <c r="D43" s="91"/>
      <c r="II43" s="208"/>
      <c r="IJ43" s="208"/>
      <c r="IK43" s="208"/>
      <c r="IL43" s="208"/>
      <c r="IM43" s="208"/>
      <c r="IN43" s="208"/>
      <c r="IO43" s="208"/>
      <c r="IP43" s="208"/>
      <c r="IQ43" s="208"/>
      <c r="IR43" s="208"/>
      <c r="IS43" s="208"/>
      <c r="IT43" s="208"/>
      <c r="IU43" s="208"/>
      <c r="IV43" s="208"/>
    </row>
    <row r="44" spans="2:256" s="206" customFormat="1" ht="14.25">
      <c r="B44" s="90"/>
      <c r="C44" s="90"/>
      <c r="D44" s="91"/>
      <c r="II44" s="208"/>
      <c r="IJ44" s="208"/>
      <c r="IK44" s="208"/>
      <c r="IL44" s="208"/>
      <c r="IM44" s="208"/>
      <c r="IN44" s="208"/>
      <c r="IO44" s="208"/>
      <c r="IP44" s="208"/>
      <c r="IQ44" s="208"/>
      <c r="IR44" s="208"/>
      <c r="IS44" s="208"/>
      <c r="IT44" s="208"/>
      <c r="IU44" s="208"/>
      <c r="IV44" s="208"/>
    </row>
    <row r="45" spans="2:256" s="206" customFormat="1" ht="14.25">
      <c r="B45" s="90"/>
      <c r="C45" s="90"/>
      <c r="D45" s="91"/>
      <c r="II45" s="208"/>
      <c r="IJ45" s="208"/>
      <c r="IK45" s="208"/>
      <c r="IL45" s="208"/>
      <c r="IM45" s="208"/>
      <c r="IN45" s="208"/>
      <c r="IO45" s="208"/>
      <c r="IP45" s="208"/>
      <c r="IQ45" s="208"/>
      <c r="IR45" s="208"/>
      <c r="IS45" s="208"/>
      <c r="IT45" s="208"/>
      <c r="IU45" s="208"/>
      <c r="IV45" s="208"/>
    </row>
    <row r="46" spans="2:256" s="206" customFormat="1" ht="14.25">
      <c r="B46" s="90"/>
      <c r="C46" s="90"/>
      <c r="D46" s="91"/>
      <c r="II46" s="208"/>
      <c r="IJ46" s="208"/>
      <c r="IK46" s="208"/>
      <c r="IL46" s="208"/>
      <c r="IM46" s="208"/>
      <c r="IN46" s="208"/>
      <c r="IO46" s="208"/>
      <c r="IP46" s="208"/>
      <c r="IQ46" s="208"/>
      <c r="IR46" s="208"/>
      <c r="IS46" s="208"/>
      <c r="IT46" s="208"/>
      <c r="IU46" s="208"/>
      <c r="IV46" s="208"/>
    </row>
    <row r="47" spans="2:256" s="206" customFormat="1" ht="14.25">
      <c r="B47" s="90"/>
      <c r="C47" s="90"/>
      <c r="D47" s="91"/>
      <c r="II47" s="208"/>
      <c r="IJ47" s="208"/>
      <c r="IK47" s="208"/>
      <c r="IL47" s="208"/>
      <c r="IM47" s="208"/>
      <c r="IN47" s="208"/>
      <c r="IO47" s="208"/>
      <c r="IP47" s="208"/>
      <c r="IQ47" s="208"/>
      <c r="IR47" s="208"/>
      <c r="IS47" s="208"/>
      <c r="IT47" s="208"/>
      <c r="IU47" s="208"/>
      <c r="IV47" s="208"/>
    </row>
    <row r="48" spans="2:256" s="206" customFormat="1" ht="14.25">
      <c r="B48" s="90"/>
      <c r="C48" s="90"/>
      <c r="D48" s="91"/>
      <c r="II48" s="208"/>
      <c r="IJ48" s="208"/>
      <c r="IK48" s="208"/>
      <c r="IL48" s="208"/>
      <c r="IM48" s="208"/>
      <c r="IN48" s="208"/>
      <c r="IO48" s="208"/>
      <c r="IP48" s="208"/>
      <c r="IQ48" s="208"/>
      <c r="IR48" s="208"/>
      <c r="IS48" s="208"/>
      <c r="IT48" s="208"/>
      <c r="IU48" s="208"/>
      <c r="IV48" s="208"/>
    </row>
    <row r="49" spans="2:256" s="206" customFormat="1" ht="14.25">
      <c r="B49" s="90"/>
      <c r="C49" s="90"/>
      <c r="D49" s="91"/>
      <c r="II49" s="208"/>
      <c r="IJ49" s="208"/>
      <c r="IK49" s="208"/>
      <c r="IL49" s="208"/>
      <c r="IM49" s="208"/>
      <c r="IN49" s="208"/>
      <c r="IO49" s="208"/>
      <c r="IP49" s="208"/>
      <c r="IQ49" s="208"/>
      <c r="IR49" s="208"/>
      <c r="IS49" s="208"/>
      <c r="IT49" s="208"/>
      <c r="IU49" s="208"/>
      <c r="IV49" s="208"/>
    </row>
    <row r="50" spans="2:256" s="206" customFormat="1" ht="14.25">
      <c r="B50" s="90"/>
      <c r="C50" s="90"/>
      <c r="D50" s="91"/>
      <c r="II50" s="208"/>
      <c r="IJ50" s="208"/>
      <c r="IK50" s="208"/>
      <c r="IL50" s="208"/>
      <c r="IM50" s="208"/>
      <c r="IN50" s="208"/>
      <c r="IO50" s="208"/>
      <c r="IP50" s="208"/>
      <c r="IQ50" s="208"/>
      <c r="IR50" s="208"/>
      <c r="IS50" s="208"/>
      <c r="IT50" s="208"/>
      <c r="IU50" s="208"/>
      <c r="IV50" s="208"/>
    </row>
    <row r="51" spans="2:256" s="206" customFormat="1" ht="14.25">
      <c r="B51" s="90"/>
      <c r="C51" s="90"/>
      <c r="D51" s="91"/>
      <c r="II51" s="208"/>
      <c r="IJ51" s="208"/>
      <c r="IK51" s="208"/>
      <c r="IL51" s="208"/>
      <c r="IM51" s="208"/>
      <c r="IN51" s="208"/>
      <c r="IO51" s="208"/>
      <c r="IP51" s="208"/>
      <c r="IQ51" s="208"/>
      <c r="IR51" s="208"/>
      <c r="IS51" s="208"/>
      <c r="IT51" s="208"/>
      <c r="IU51" s="208"/>
      <c r="IV51" s="208"/>
    </row>
    <row r="52" spans="2:256" s="206" customFormat="1" ht="14.25">
      <c r="B52" s="90"/>
      <c r="C52" s="90"/>
      <c r="D52" s="91"/>
      <c r="II52" s="208"/>
      <c r="IJ52" s="208"/>
      <c r="IK52" s="208"/>
      <c r="IL52" s="208"/>
      <c r="IM52" s="208"/>
      <c r="IN52" s="208"/>
      <c r="IO52" s="208"/>
      <c r="IP52" s="208"/>
      <c r="IQ52" s="208"/>
      <c r="IR52" s="208"/>
      <c r="IS52" s="208"/>
      <c r="IT52" s="208"/>
      <c r="IU52" s="208"/>
      <c r="IV52" s="208"/>
    </row>
    <row r="53" spans="2:256" s="206" customFormat="1" ht="14.25">
      <c r="B53" s="90"/>
      <c r="C53" s="90"/>
      <c r="D53" s="91"/>
      <c r="II53" s="208"/>
      <c r="IJ53" s="208"/>
      <c r="IK53" s="208"/>
      <c r="IL53" s="208"/>
      <c r="IM53" s="208"/>
      <c r="IN53" s="208"/>
      <c r="IO53" s="208"/>
      <c r="IP53" s="208"/>
      <c r="IQ53" s="208"/>
      <c r="IR53" s="208"/>
      <c r="IS53" s="208"/>
      <c r="IT53" s="208"/>
      <c r="IU53" s="208"/>
      <c r="IV53" s="208"/>
    </row>
    <row r="54" spans="2:256" s="206" customFormat="1" ht="14.25">
      <c r="B54" s="90"/>
      <c r="C54" s="90"/>
      <c r="D54" s="91"/>
      <c r="II54" s="208"/>
      <c r="IJ54" s="208"/>
      <c r="IK54" s="208"/>
      <c r="IL54" s="208"/>
      <c r="IM54" s="208"/>
      <c r="IN54" s="208"/>
      <c r="IO54" s="208"/>
      <c r="IP54" s="208"/>
      <c r="IQ54" s="208"/>
      <c r="IR54" s="208"/>
      <c r="IS54" s="208"/>
      <c r="IT54" s="208"/>
      <c r="IU54" s="208"/>
      <c r="IV54" s="208"/>
    </row>
    <row r="55" spans="2:256" s="206" customFormat="1" ht="14.25">
      <c r="B55" s="90"/>
      <c r="C55" s="90"/>
      <c r="D55" s="91"/>
      <c r="II55" s="208"/>
      <c r="IJ55" s="208"/>
      <c r="IK55" s="208"/>
      <c r="IL55" s="208"/>
      <c r="IM55" s="208"/>
      <c r="IN55" s="208"/>
      <c r="IO55" s="208"/>
      <c r="IP55" s="208"/>
      <c r="IQ55" s="208"/>
      <c r="IR55" s="208"/>
      <c r="IS55" s="208"/>
      <c r="IT55" s="208"/>
      <c r="IU55" s="208"/>
      <c r="IV55" s="208"/>
    </row>
    <row r="56" spans="2:256" s="206" customFormat="1" ht="14.25">
      <c r="B56" s="90"/>
      <c r="C56" s="90"/>
      <c r="D56" s="91"/>
      <c r="II56" s="208"/>
      <c r="IJ56" s="208"/>
      <c r="IK56" s="208"/>
      <c r="IL56" s="208"/>
      <c r="IM56" s="208"/>
      <c r="IN56" s="208"/>
      <c r="IO56" s="208"/>
      <c r="IP56" s="208"/>
      <c r="IQ56" s="208"/>
      <c r="IR56" s="208"/>
      <c r="IS56" s="208"/>
      <c r="IT56" s="208"/>
      <c r="IU56" s="208"/>
      <c r="IV56" s="208"/>
    </row>
    <row r="57" spans="2:256" s="206" customFormat="1" ht="14.25">
      <c r="B57" s="90"/>
      <c r="C57" s="90"/>
      <c r="D57" s="91"/>
      <c r="II57" s="208"/>
      <c r="IJ57" s="208"/>
      <c r="IK57" s="208"/>
      <c r="IL57" s="208"/>
      <c r="IM57" s="208"/>
      <c r="IN57" s="208"/>
      <c r="IO57" s="208"/>
      <c r="IP57" s="208"/>
      <c r="IQ57" s="208"/>
      <c r="IR57" s="208"/>
      <c r="IS57" s="208"/>
      <c r="IT57" s="208"/>
      <c r="IU57" s="208"/>
      <c r="IV57" s="208"/>
    </row>
    <row r="58" spans="2:256" s="206" customFormat="1" ht="14.25">
      <c r="B58" s="90"/>
      <c r="C58" s="90"/>
      <c r="D58" s="91"/>
      <c r="II58" s="208"/>
      <c r="IJ58" s="208"/>
      <c r="IK58" s="208"/>
      <c r="IL58" s="208"/>
      <c r="IM58" s="208"/>
      <c r="IN58" s="208"/>
      <c r="IO58" s="208"/>
      <c r="IP58" s="208"/>
      <c r="IQ58" s="208"/>
      <c r="IR58" s="208"/>
      <c r="IS58" s="208"/>
      <c r="IT58" s="208"/>
      <c r="IU58" s="208"/>
      <c r="IV58" s="208"/>
    </row>
    <row r="59" spans="2:256" s="206" customFormat="1" ht="14.25">
      <c r="B59" s="90"/>
      <c r="C59" s="90"/>
      <c r="D59" s="91"/>
      <c r="II59" s="208"/>
      <c r="IJ59" s="208"/>
      <c r="IK59" s="208"/>
      <c r="IL59" s="208"/>
      <c r="IM59" s="208"/>
      <c r="IN59" s="208"/>
      <c r="IO59" s="208"/>
      <c r="IP59" s="208"/>
      <c r="IQ59" s="208"/>
      <c r="IR59" s="208"/>
      <c r="IS59" s="208"/>
      <c r="IT59" s="208"/>
      <c r="IU59" s="208"/>
      <c r="IV59" s="208"/>
    </row>
    <row r="60" spans="2:256" s="206" customFormat="1" ht="14.25">
      <c r="B60" s="90"/>
      <c r="C60" s="90"/>
      <c r="D60" s="91"/>
      <c r="II60" s="208"/>
      <c r="IJ60" s="208"/>
      <c r="IK60" s="208"/>
      <c r="IL60" s="208"/>
      <c r="IM60" s="208"/>
      <c r="IN60" s="208"/>
      <c r="IO60" s="208"/>
      <c r="IP60" s="208"/>
      <c r="IQ60" s="208"/>
      <c r="IR60" s="208"/>
      <c r="IS60" s="208"/>
      <c r="IT60" s="208"/>
      <c r="IU60" s="208"/>
      <c r="IV60" s="208"/>
    </row>
    <row r="61" spans="2:256" s="206" customFormat="1" ht="14.25">
      <c r="B61" s="90"/>
      <c r="C61" s="90"/>
      <c r="D61" s="91"/>
      <c r="II61" s="208"/>
      <c r="IJ61" s="208"/>
      <c r="IK61" s="208"/>
      <c r="IL61" s="208"/>
      <c r="IM61" s="208"/>
      <c r="IN61" s="208"/>
      <c r="IO61" s="208"/>
      <c r="IP61" s="208"/>
      <c r="IQ61" s="208"/>
      <c r="IR61" s="208"/>
      <c r="IS61" s="208"/>
      <c r="IT61" s="208"/>
      <c r="IU61" s="208"/>
      <c r="IV61" s="208"/>
    </row>
    <row r="62" spans="2:256" s="206" customFormat="1" ht="14.25">
      <c r="B62" s="90"/>
      <c r="C62" s="90"/>
      <c r="D62" s="91"/>
      <c r="II62" s="208"/>
      <c r="IJ62" s="208"/>
      <c r="IK62" s="208"/>
      <c r="IL62" s="208"/>
      <c r="IM62" s="208"/>
      <c r="IN62" s="208"/>
      <c r="IO62" s="208"/>
      <c r="IP62" s="208"/>
      <c r="IQ62" s="208"/>
      <c r="IR62" s="208"/>
      <c r="IS62" s="208"/>
      <c r="IT62" s="208"/>
      <c r="IU62" s="208"/>
      <c r="IV62" s="208"/>
    </row>
    <row r="63" spans="2:256" s="206" customFormat="1" ht="14.25">
      <c r="B63" s="90"/>
      <c r="C63" s="90"/>
      <c r="D63" s="91"/>
      <c r="II63" s="208"/>
      <c r="IJ63" s="208"/>
      <c r="IK63" s="208"/>
      <c r="IL63" s="208"/>
      <c r="IM63" s="208"/>
      <c r="IN63" s="208"/>
      <c r="IO63" s="208"/>
      <c r="IP63" s="208"/>
      <c r="IQ63" s="208"/>
      <c r="IR63" s="208"/>
      <c r="IS63" s="208"/>
      <c r="IT63" s="208"/>
      <c r="IU63" s="208"/>
      <c r="IV63" s="208"/>
    </row>
    <row r="64" spans="2:256" s="206" customFormat="1" ht="14.25">
      <c r="B64" s="90"/>
      <c r="C64" s="90"/>
      <c r="D64" s="91"/>
      <c r="II64" s="208"/>
      <c r="IJ64" s="208"/>
      <c r="IK64" s="208"/>
      <c r="IL64" s="208"/>
      <c r="IM64" s="208"/>
      <c r="IN64" s="208"/>
      <c r="IO64" s="208"/>
      <c r="IP64" s="208"/>
      <c r="IQ64" s="208"/>
      <c r="IR64" s="208"/>
      <c r="IS64" s="208"/>
      <c r="IT64" s="208"/>
      <c r="IU64" s="208"/>
      <c r="IV64" s="208"/>
    </row>
    <row r="65" spans="2:256" s="206" customFormat="1" ht="14.25">
      <c r="B65" s="90"/>
      <c r="C65" s="90"/>
      <c r="D65" s="91"/>
      <c r="II65" s="208"/>
      <c r="IJ65" s="208"/>
      <c r="IK65" s="208"/>
      <c r="IL65" s="208"/>
      <c r="IM65" s="208"/>
      <c r="IN65" s="208"/>
      <c r="IO65" s="208"/>
      <c r="IP65" s="208"/>
      <c r="IQ65" s="208"/>
      <c r="IR65" s="208"/>
      <c r="IS65" s="208"/>
      <c r="IT65" s="208"/>
      <c r="IU65" s="208"/>
      <c r="IV65" s="208"/>
    </row>
    <row r="66" spans="2:256" s="206" customFormat="1" ht="14.25">
      <c r="B66" s="90"/>
      <c r="C66" s="90"/>
      <c r="D66" s="91"/>
      <c r="II66" s="208"/>
      <c r="IJ66" s="208"/>
      <c r="IK66" s="208"/>
      <c r="IL66" s="208"/>
      <c r="IM66" s="208"/>
      <c r="IN66" s="208"/>
      <c r="IO66" s="208"/>
      <c r="IP66" s="208"/>
      <c r="IQ66" s="208"/>
      <c r="IR66" s="208"/>
      <c r="IS66" s="208"/>
      <c r="IT66" s="208"/>
      <c r="IU66" s="208"/>
      <c r="IV66" s="208"/>
    </row>
    <row r="67" spans="2:256" s="206" customFormat="1" ht="14.25">
      <c r="B67" s="90"/>
      <c r="C67" s="90"/>
      <c r="D67" s="91"/>
      <c r="II67" s="208"/>
      <c r="IJ67" s="208"/>
      <c r="IK67" s="208"/>
      <c r="IL67" s="208"/>
      <c r="IM67" s="208"/>
      <c r="IN67" s="208"/>
      <c r="IO67" s="208"/>
      <c r="IP67" s="208"/>
      <c r="IQ67" s="208"/>
      <c r="IR67" s="208"/>
      <c r="IS67" s="208"/>
      <c r="IT67" s="208"/>
      <c r="IU67" s="208"/>
      <c r="IV67" s="208"/>
    </row>
    <row r="68" spans="2:256" s="206" customFormat="1" ht="14.25">
      <c r="B68" s="90"/>
      <c r="C68" s="90"/>
      <c r="D68" s="91"/>
      <c r="II68" s="208"/>
      <c r="IJ68" s="208"/>
      <c r="IK68" s="208"/>
      <c r="IL68" s="208"/>
      <c r="IM68" s="208"/>
      <c r="IN68" s="208"/>
      <c r="IO68" s="208"/>
      <c r="IP68" s="208"/>
      <c r="IQ68" s="208"/>
      <c r="IR68" s="208"/>
      <c r="IS68" s="208"/>
      <c r="IT68" s="208"/>
      <c r="IU68" s="208"/>
      <c r="IV68" s="208"/>
    </row>
    <row r="69" spans="2:256" s="206" customFormat="1" ht="14.25">
      <c r="B69" s="90"/>
      <c r="C69" s="90"/>
      <c r="D69" s="91"/>
      <c r="II69" s="208"/>
      <c r="IJ69" s="208"/>
      <c r="IK69" s="208"/>
      <c r="IL69" s="208"/>
      <c r="IM69" s="208"/>
      <c r="IN69" s="208"/>
      <c r="IO69" s="208"/>
      <c r="IP69" s="208"/>
      <c r="IQ69" s="208"/>
      <c r="IR69" s="208"/>
      <c r="IS69" s="208"/>
      <c r="IT69" s="208"/>
      <c r="IU69" s="208"/>
      <c r="IV69" s="208"/>
    </row>
    <row r="70" spans="2:256" s="206" customFormat="1" ht="14.25">
      <c r="B70" s="90"/>
      <c r="C70" s="90"/>
      <c r="D70" s="91"/>
      <c r="II70" s="208"/>
      <c r="IJ70" s="208"/>
      <c r="IK70" s="208"/>
      <c r="IL70" s="208"/>
      <c r="IM70" s="208"/>
      <c r="IN70" s="208"/>
      <c r="IO70" s="208"/>
      <c r="IP70" s="208"/>
      <c r="IQ70" s="208"/>
      <c r="IR70" s="208"/>
      <c r="IS70" s="208"/>
      <c r="IT70" s="208"/>
      <c r="IU70" s="208"/>
      <c r="IV70" s="208"/>
    </row>
    <row r="71" spans="2:256" s="206" customFormat="1" ht="14.25">
      <c r="B71" s="90"/>
      <c r="C71" s="90"/>
      <c r="D71" s="91"/>
      <c r="II71" s="208"/>
      <c r="IJ71" s="208"/>
      <c r="IK71" s="208"/>
      <c r="IL71" s="208"/>
      <c r="IM71" s="208"/>
      <c r="IN71" s="208"/>
      <c r="IO71" s="208"/>
      <c r="IP71" s="208"/>
      <c r="IQ71" s="208"/>
      <c r="IR71" s="208"/>
      <c r="IS71" s="208"/>
      <c r="IT71" s="208"/>
      <c r="IU71" s="208"/>
      <c r="IV71" s="208"/>
    </row>
    <row r="72" spans="2:256" s="206" customFormat="1" ht="14.25">
      <c r="B72" s="90"/>
      <c r="C72" s="90"/>
      <c r="D72" s="91"/>
      <c r="II72" s="208"/>
      <c r="IJ72" s="208"/>
      <c r="IK72" s="208"/>
      <c r="IL72" s="208"/>
      <c r="IM72" s="208"/>
      <c r="IN72" s="208"/>
      <c r="IO72" s="208"/>
      <c r="IP72" s="208"/>
      <c r="IQ72" s="208"/>
      <c r="IR72" s="208"/>
      <c r="IS72" s="208"/>
      <c r="IT72" s="208"/>
      <c r="IU72" s="208"/>
      <c r="IV72" s="208"/>
    </row>
    <row r="73" spans="2:256" s="206" customFormat="1" ht="14.25">
      <c r="B73" s="90"/>
      <c r="C73" s="90"/>
      <c r="D73" s="91"/>
      <c r="II73" s="208"/>
      <c r="IJ73" s="208"/>
      <c r="IK73" s="208"/>
      <c r="IL73" s="208"/>
      <c r="IM73" s="208"/>
      <c r="IN73" s="208"/>
      <c r="IO73" s="208"/>
      <c r="IP73" s="208"/>
      <c r="IQ73" s="208"/>
      <c r="IR73" s="208"/>
      <c r="IS73" s="208"/>
      <c r="IT73" s="208"/>
      <c r="IU73" s="208"/>
      <c r="IV73" s="208"/>
    </row>
    <row r="74" spans="2:256" s="206" customFormat="1" ht="14.25">
      <c r="B74" s="90"/>
      <c r="C74" s="90"/>
      <c r="D74" s="91"/>
      <c r="II74" s="208"/>
      <c r="IJ74" s="208"/>
      <c r="IK74" s="208"/>
      <c r="IL74" s="208"/>
      <c r="IM74" s="208"/>
      <c r="IN74" s="208"/>
      <c r="IO74" s="208"/>
      <c r="IP74" s="208"/>
      <c r="IQ74" s="208"/>
      <c r="IR74" s="208"/>
      <c r="IS74" s="208"/>
      <c r="IT74" s="208"/>
      <c r="IU74" s="208"/>
      <c r="IV74" s="208"/>
    </row>
    <row r="75" spans="2:256" s="206" customFormat="1" ht="14.25">
      <c r="B75" s="90"/>
      <c r="C75" s="90"/>
      <c r="D75" s="91"/>
      <c r="II75" s="208"/>
      <c r="IJ75" s="208"/>
      <c r="IK75" s="208"/>
      <c r="IL75" s="208"/>
      <c r="IM75" s="208"/>
      <c r="IN75" s="208"/>
      <c r="IO75" s="208"/>
      <c r="IP75" s="208"/>
      <c r="IQ75" s="208"/>
      <c r="IR75" s="208"/>
      <c r="IS75" s="208"/>
      <c r="IT75" s="208"/>
      <c r="IU75" s="208"/>
      <c r="IV75" s="208"/>
    </row>
    <row r="76" spans="2:256" s="206" customFormat="1" ht="14.25">
      <c r="B76" s="90"/>
      <c r="C76" s="90"/>
      <c r="D76" s="91"/>
      <c r="II76" s="208"/>
      <c r="IJ76" s="208"/>
      <c r="IK76" s="208"/>
      <c r="IL76" s="208"/>
      <c r="IM76" s="208"/>
      <c r="IN76" s="208"/>
      <c r="IO76" s="208"/>
      <c r="IP76" s="208"/>
      <c r="IQ76" s="208"/>
      <c r="IR76" s="208"/>
      <c r="IS76" s="208"/>
      <c r="IT76" s="208"/>
      <c r="IU76" s="208"/>
      <c r="IV76" s="208"/>
    </row>
    <row r="77" spans="2:256" s="206" customFormat="1" ht="14.25">
      <c r="B77" s="90"/>
      <c r="C77" s="90"/>
      <c r="D77" s="91"/>
      <c r="II77" s="208"/>
      <c r="IJ77" s="208"/>
      <c r="IK77" s="208"/>
      <c r="IL77" s="208"/>
      <c r="IM77" s="208"/>
      <c r="IN77" s="208"/>
      <c r="IO77" s="208"/>
      <c r="IP77" s="208"/>
      <c r="IQ77" s="208"/>
      <c r="IR77" s="208"/>
      <c r="IS77" s="208"/>
      <c r="IT77" s="208"/>
      <c r="IU77" s="208"/>
      <c r="IV77" s="208"/>
    </row>
    <row r="78" spans="2:256" s="206" customFormat="1" ht="14.25">
      <c r="B78" s="90"/>
      <c r="C78" s="90"/>
      <c r="D78" s="91"/>
      <c r="II78" s="208"/>
      <c r="IJ78" s="208"/>
      <c r="IK78" s="208"/>
      <c r="IL78" s="208"/>
      <c r="IM78" s="208"/>
      <c r="IN78" s="208"/>
      <c r="IO78" s="208"/>
      <c r="IP78" s="208"/>
      <c r="IQ78" s="208"/>
      <c r="IR78" s="208"/>
      <c r="IS78" s="208"/>
      <c r="IT78" s="208"/>
      <c r="IU78" s="208"/>
      <c r="IV78" s="208"/>
    </row>
    <row r="79" spans="2:256" s="206" customFormat="1" ht="14.25">
      <c r="B79" s="90"/>
      <c r="C79" s="90"/>
      <c r="D79" s="91"/>
      <c r="II79" s="208"/>
      <c r="IJ79" s="208"/>
      <c r="IK79" s="208"/>
      <c r="IL79" s="208"/>
      <c r="IM79" s="208"/>
      <c r="IN79" s="208"/>
      <c r="IO79" s="208"/>
      <c r="IP79" s="208"/>
      <c r="IQ79" s="208"/>
      <c r="IR79" s="208"/>
      <c r="IS79" s="208"/>
      <c r="IT79" s="208"/>
      <c r="IU79" s="208"/>
      <c r="IV79" s="208"/>
    </row>
    <row r="80" spans="2:256" s="206" customFormat="1" ht="14.25">
      <c r="B80" s="90"/>
      <c r="C80" s="90"/>
      <c r="D80" s="91"/>
      <c r="II80" s="208"/>
      <c r="IJ80" s="208"/>
      <c r="IK80" s="208"/>
      <c r="IL80" s="208"/>
      <c r="IM80" s="208"/>
      <c r="IN80" s="208"/>
      <c r="IO80" s="208"/>
      <c r="IP80" s="208"/>
      <c r="IQ80" s="208"/>
      <c r="IR80" s="208"/>
      <c r="IS80" s="208"/>
      <c r="IT80" s="208"/>
      <c r="IU80" s="208"/>
      <c r="IV80" s="208"/>
    </row>
    <row r="81" spans="2:256" s="206" customFormat="1" ht="14.25">
      <c r="B81" s="90"/>
      <c r="C81" s="90"/>
      <c r="D81" s="91"/>
      <c r="II81" s="208"/>
      <c r="IJ81" s="208"/>
      <c r="IK81" s="208"/>
      <c r="IL81" s="208"/>
      <c r="IM81" s="208"/>
      <c r="IN81" s="208"/>
      <c r="IO81" s="208"/>
      <c r="IP81" s="208"/>
      <c r="IQ81" s="208"/>
      <c r="IR81" s="208"/>
      <c r="IS81" s="208"/>
      <c r="IT81" s="208"/>
      <c r="IU81" s="208"/>
      <c r="IV81" s="208"/>
    </row>
    <row r="82" spans="2:256" s="206" customFormat="1" ht="14.25">
      <c r="B82" s="90"/>
      <c r="C82" s="90"/>
      <c r="D82" s="91"/>
      <c r="II82" s="208"/>
      <c r="IJ82" s="208"/>
      <c r="IK82" s="208"/>
      <c r="IL82" s="208"/>
      <c r="IM82" s="208"/>
      <c r="IN82" s="208"/>
      <c r="IO82" s="208"/>
      <c r="IP82" s="208"/>
      <c r="IQ82" s="208"/>
      <c r="IR82" s="208"/>
      <c r="IS82" s="208"/>
      <c r="IT82" s="208"/>
      <c r="IU82" s="208"/>
      <c r="IV82" s="208"/>
    </row>
    <row r="83" spans="2:256" s="206" customFormat="1" ht="14.25">
      <c r="B83" s="90"/>
      <c r="C83" s="90"/>
      <c r="D83" s="91"/>
      <c r="II83" s="208"/>
      <c r="IJ83" s="208"/>
      <c r="IK83" s="208"/>
      <c r="IL83" s="208"/>
      <c r="IM83" s="208"/>
      <c r="IN83" s="208"/>
      <c r="IO83" s="208"/>
      <c r="IP83" s="208"/>
      <c r="IQ83" s="208"/>
      <c r="IR83" s="208"/>
      <c r="IS83" s="208"/>
      <c r="IT83" s="208"/>
      <c r="IU83" s="208"/>
      <c r="IV83" s="208"/>
    </row>
    <row r="84" spans="2:256" s="206" customFormat="1" ht="14.25">
      <c r="B84" s="90"/>
      <c r="C84" s="90"/>
      <c r="D84" s="91"/>
      <c r="II84" s="208"/>
      <c r="IJ84" s="208"/>
      <c r="IK84" s="208"/>
      <c r="IL84" s="208"/>
      <c r="IM84" s="208"/>
      <c r="IN84" s="208"/>
      <c r="IO84" s="208"/>
      <c r="IP84" s="208"/>
      <c r="IQ84" s="208"/>
      <c r="IR84" s="208"/>
      <c r="IS84" s="208"/>
      <c r="IT84" s="208"/>
      <c r="IU84" s="208"/>
      <c r="IV84" s="208"/>
    </row>
    <row r="85" spans="2:256" s="206" customFormat="1" ht="14.25">
      <c r="B85" s="90"/>
      <c r="C85" s="90"/>
      <c r="D85" s="91"/>
      <c r="II85" s="208"/>
      <c r="IJ85" s="208"/>
      <c r="IK85" s="208"/>
      <c r="IL85" s="208"/>
      <c r="IM85" s="208"/>
      <c r="IN85" s="208"/>
      <c r="IO85" s="208"/>
      <c r="IP85" s="208"/>
      <c r="IQ85" s="208"/>
      <c r="IR85" s="208"/>
      <c r="IS85" s="208"/>
      <c r="IT85" s="208"/>
      <c r="IU85" s="208"/>
      <c r="IV85" s="208"/>
    </row>
    <row r="86" spans="2:256" s="206" customFormat="1" ht="14.25">
      <c r="B86" s="90"/>
      <c r="C86" s="90"/>
      <c r="D86" s="91"/>
      <c r="II86" s="208"/>
      <c r="IJ86" s="208"/>
      <c r="IK86" s="208"/>
      <c r="IL86" s="208"/>
      <c r="IM86" s="208"/>
      <c r="IN86" s="208"/>
      <c r="IO86" s="208"/>
      <c r="IP86" s="208"/>
      <c r="IQ86" s="208"/>
      <c r="IR86" s="208"/>
      <c r="IS86" s="208"/>
      <c r="IT86" s="208"/>
      <c r="IU86" s="208"/>
      <c r="IV86" s="208"/>
    </row>
    <row r="87" spans="2:256" s="206" customFormat="1" ht="14.25">
      <c r="B87" s="90"/>
      <c r="C87" s="90"/>
      <c r="D87" s="91"/>
      <c r="II87" s="208"/>
      <c r="IJ87" s="208"/>
      <c r="IK87" s="208"/>
      <c r="IL87" s="208"/>
      <c r="IM87" s="208"/>
      <c r="IN87" s="208"/>
      <c r="IO87" s="208"/>
      <c r="IP87" s="208"/>
      <c r="IQ87" s="208"/>
      <c r="IR87" s="208"/>
      <c r="IS87" s="208"/>
      <c r="IT87" s="208"/>
      <c r="IU87" s="208"/>
      <c r="IV87" s="208"/>
    </row>
    <row r="88" spans="2:256" s="206" customFormat="1" ht="14.25">
      <c r="B88" s="90"/>
      <c r="C88" s="90"/>
      <c r="D88" s="91"/>
      <c r="II88" s="208"/>
      <c r="IJ88" s="208"/>
      <c r="IK88" s="208"/>
      <c r="IL88" s="208"/>
      <c r="IM88" s="208"/>
      <c r="IN88" s="208"/>
      <c r="IO88" s="208"/>
      <c r="IP88" s="208"/>
      <c r="IQ88" s="208"/>
      <c r="IR88" s="208"/>
      <c r="IS88" s="208"/>
      <c r="IT88" s="208"/>
      <c r="IU88" s="208"/>
      <c r="IV88" s="208"/>
    </row>
    <row r="89" spans="2:256" s="206" customFormat="1" ht="14.25">
      <c r="B89" s="90"/>
      <c r="C89" s="90"/>
      <c r="D89" s="91"/>
      <c r="II89" s="208"/>
      <c r="IJ89" s="208"/>
      <c r="IK89" s="208"/>
      <c r="IL89" s="208"/>
      <c r="IM89" s="208"/>
      <c r="IN89" s="208"/>
      <c r="IO89" s="208"/>
      <c r="IP89" s="208"/>
      <c r="IQ89" s="208"/>
      <c r="IR89" s="208"/>
      <c r="IS89" s="208"/>
      <c r="IT89" s="208"/>
      <c r="IU89" s="208"/>
      <c r="IV89" s="208"/>
    </row>
    <row r="90" spans="2:256" s="206" customFormat="1" ht="14.25">
      <c r="B90" s="90"/>
      <c r="C90" s="90"/>
      <c r="D90" s="91"/>
      <c r="II90" s="208"/>
      <c r="IJ90" s="208"/>
      <c r="IK90" s="208"/>
      <c r="IL90" s="208"/>
      <c r="IM90" s="208"/>
      <c r="IN90" s="208"/>
      <c r="IO90" s="208"/>
      <c r="IP90" s="208"/>
      <c r="IQ90" s="208"/>
      <c r="IR90" s="208"/>
      <c r="IS90" s="208"/>
      <c r="IT90" s="208"/>
      <c r="IU90" s="208"/>
      <c r="IV90" s="208"/>
    </row>
    <row r="91" spans="2:256" s="206" customFormat="1" ht="14.25">
      <c r="B91" s="90"/>
      <c r="C91" s="90"/>
      <c r="D91" s="91"/>
      <c r="II91" s="208"/>
      <c r="IJ91" s="208"/>
      <c r="IK91" s="208"/>
      <c r="IL91" s="208"/>
      <c r="IM91" s="208"/>
      <c r="IN91" s="208"/>
      <c r="IO91" s="208"/>
      <c r="IP91" s="208"/>
      <c r="IQ91" s="208"/>
      <c r="IR91" s="208"/>
      <c r="IS91" s="208"/>
      <c r="IT91" s="208"/>
      <c r="IU91" s="208"/>
      <c r="IV91" s="208"/>
    </row>
    <row r="92" spans="2:256" s="206" customFormat="1" ht="14.25">
      <c r="B92" s="90"/>
      <c r="C92" s="90"/>
      <c r="D92" s="91"/>
      <c r="II92" s="208"/>
      <c r="IJ92" s="208"/>
      <c r="IK92" s="208"/>
      <c r="IL92" s="208"/>
      <c r="IM92" s="208"/>
      <c r="IN92" s="208"/>
      <c r="IO92" s="208"/>
      <c r="IP92" s="208"/>
      <c r="IQ92" s="208"/>
      <c r="IR92" s="208"/>
      <c r="IS92" s="208"/>
      <c r="IT92" s="208"/>
      <c r="IU92" s="208"/>
      <c r="IV92" s="208"/>
    </row>
    <row r="93" spans="2:256" s="206" customFormat="1" ht="14.25">
      <c r="B93" s="90"/>
      <c r="C93" s="90"/>
      <c r="D93" s="91"/>
      <c r="II93" s="208"/>
      <c r="IJ93" s="208"/>
      <c r="IK93" s="208"/>
      <c r="IL93" s="208"/>
      <c r="IM93" s="208"/>
      <c r="IN93" s="208"/>
      <c r="IO93" s="208"/>
      <c r="IP93" s="208"/>
      <c r="IQ93" s="208"/>
      <c r="IR93" s="208"/>
      <c r="IS93" s="208"/>
      <c r="IT93" s="208"/>
      <c r="IU93" s="208"/>
      <c r="IV93" s="208"/>
    </row>
    <row r="94" spans="2:256" s="206" customFormat="1" ht="14.25">
      <c r="B94" s="90"/>
      <c r="C94" s="90"/>
      <c r="D94" s="91"/>
      <c r="II94" s="208"/>
      <c r="IJ94" s="208"/>
      <c r="IK94" s="208"/>
      <c r="IL94" s="208"/>
      <c r="IM94" s="208"/>
      <c r="IN94" s="208"/>
      <c r="IO94" s="208"/>
      <c r="IP94" s="208"/>
      <c r="IQ94" s="208"/>
      <c r="IR94" s="208"/>
      <c r="IS94" s="208"/>
      <c r="IT94" s="208"/>
      <c r="IU94" s="208"/>
      <c r="IV94" s="208"/>
    </row>
    <row r="95" spans="2:256" s="206" customFormat="1" ht="14.25">
      <c r="B95" s="90"/>
      <c r="C95" s="90"/>
      <c r="D95" s="91"/>
      <c r="II95" s="208"/>
      <c r="IJ95" s="208"/>
      <c r="IK95" s="208"/>
      <c r="IL95" s="208"/>
      <c r="IM95" s="208"/>
      <c r="IN95" s="208"/>
      <c r="IO95" s="208"/>
      <c r="IP95" s="208"/>
      <c r="IQ95" s="208"/>
      <c r="IR95" s="208"/>
      <c r="IS95" s="208"/>
      <c r="IT95" s="208"/>
      <c r="IU95" s="208"/>
      <c r="IV95" s="208"/>
    </row>
    <row r="96" spans="2:256" s="206" customFormat="1" ht="14.25">
      <c r="B96" s="90"/>
      <c r="C96" s="90"/>
      <c r="D96" s="91"/>
      <c r="II96" s="208"/>
      <c r="IJ96" s="208"/>
      <c r="IK96" s="208"/>
      <c r="IL96" s="208"/>
      <c r="IM96" s="208"/>
      <c r="IN96" s="208"/>
      <c r="IO96" s="208"/>
      <c r="IP96" s="208"/>
      <c r="IQ96" s="208"/>
      <c r="IR96" s="208"/>
      <c r="IS96" s="208"/>
      <c r="IT96" s="208"/>
      <c r="IU96" s="208"/>
      <c r="IV96" s="208"/>
    </row>
    <row r="97" spans="2:256" s="206" customFormat="1" ht="14.25">
      <c r="B97" s="90"/>
      <c r="C97" s="90"/>
      <c r="D97" s="91"/>
      <c r="II97" s="208"/>
      <c r="IJ97" s="208"/>
      <c r="IK97" s="208"/>
      <c r="IL97" s="208"/>
      <c r="IM97" s="208"/>
      <c r="IN97" s="208"/>
      <c r="IO97" s="208"/>
      <c r="IP97" s="208"/>
      <c r="IQ97" s="208"/>
      <c r="IR97" s="208"/>
      <c r="IS97" s="208"/>
      <c r="IT97" s="208"/>
      <c r="IU97" s="208"/>
      <c r="IV97" s="208"/>
    </row>
    <row r="98" spans="2:256" s="206" customFormat="1" ht="14.25">
      <c r="B98" s="90"/>
      <c r="C98" s="90"/>
      <c r="D98" s="91"/>
      <c r="II98" s="208"/>
      <c r="IJ98" s="208"/>
      <c r="IK98" s="208"/>
      <c r="IL98" s="208"/>
      <c r="IM98" s="208"/>
      <c r="IN98" s="208"/>
      <c r="IO98" s="208"/>
      <c r="IP98" s="208"/>
      <c r="IQ98" s="208"/>
      <c r="IR98" s="208"/>
      <c r="IS98" s="208"/>
      <c r="IT98" s="208"/>
      <c r="IU98" s="208"/>
      <c r="IV98" s="208"/>
    </row>
    <row r="99" spans="2:256" s="206" customFormat="1" ht="14.25">
      <c r="B99" s="90"/>
      <c r="C99" s="90"/>
      <c r="D99" s="91"/>
      <c r="II99" s="208"/>
      <c r="IJ99" s="208"/>
      <c r="IK99" s="208"/>
      <c r="IL99" s="208"/>
      <c r="IM99" s="208"/>
      <c r="IN99" s="208"/>
      <c r="IO99" s="208"/>
      <c r="IP99" s="208"/>
      <c r="IQ99" s="208"/>
      <c r="IR99" s="208"/>
      <c r="IS99" s="208"/>
      <c r="IT99" s="208"/>
      <c r="IU99" s="208"/>
      <c r="IV99" s="208"/>
    </row>
    <row r="100" spans="2:256" s="206" customFormat="1" ht="14.25">
      <c r="B100" s="90"/>
      <c r="C100" s="90"/>
      <c r="D100" s="91"/>
      <c r="II100" s="208"/>
      <c r="IJ100" s="208"/>
      <c r="IK100" s="208"/>
      <c r="IL100" s="208"/>
      <c r="IM100" s="208"/>
      <c r="IN100" s="208"/>
      <c r="IO100" s="208"/>
      <c r="IP100" s="208"/>
      <c r="IQ100" s="208"/>
      <c r="IR100" s="208"/>
      <c r="IS100" s="208"/>
      <c r="IT100" s="208"/>
      <c r="IU100" s="208"/>
      <c r="IV100" s="208"/>
    </row>
    <row r="101" spans="2:256" s="206" customFormat="1" ht="14.25">
      <c r="B101" s="90"/>
      <c r="C101" s="90"/>
      <c r="D101" s="91"/>
      <c r="II101" s="208"/>
      <c r="IJ101" s="208"/>
      <c r="IK101" s="208"/>
      <c r="IL101" s="208"/>
      <c r="IM101" s="208"/>
      <c r="IN101" s="208"/>
      <c r="IO101" s="208"/>
      <c r="IP101" s="208"/>
      <c r="IQ101" s="208"/>
      <c r="IR101" s="208"/>
      <c r="IS101" s="208"/>
      <c r="IT101" s="208"/>
      <c r="IU101" s="208"/>
      <c r="IV101" s="208"/>
    </row>
    <row r="102" spans="2:256" s="206" customFormat="1" ht="14.25">
      <c r="B102" s="90"/>
      <c r="C102" s="90"/>
      <c r="D102" s="91"/>
      <c r="II102" s="208"/>
      <c r="IJ102" s="208"/>
      <c r="IK102" s="208"/>
      <c r="IL102" s="208"/>
      <c r="IM102" s="208"/>
      <c r="IN102" s="208"/>
      <c r="IO102" s="208"/>
      <c r="IP102" s="208"/>
      <c r="IQ102" s="208"/>
      <c r="IR102" s="208"/>
      <c r="IS102" s="208"/>
      <c r="IT102" s="208"/>
      <c r="IU102" s="208"/>
      <c r="IV102" s="208"/>
    </row>
    <row r="103" spans="2:256" s="206" customFormat="1" ht="14.25">
      <c r="B103" s="90"/>
      <c r="C103" s="90"/>
      <c r="D103" s="91"/>
      <c r="II103" s="208"/>
      <c r="IJ103" s="208"/>
      <c r="IK103" s="208"/>
      <c r="IL103" s="208"/>
      <c r="IM103" s="208"/>
      <c r="IN103" s="208"/>
      <c r="IO103" s="208"/>
      <c r="IP103" s="208"/>
      <c r="IQ103" s="208"/>
      <c r="IR103" s="208"/>
      <c r="IS103" s="208"/>
      <c r="IT103" s="208"/>
      <c r="IU103" s="208"/>
      <c r="IV103" s="208"/>
    </row>
    <row r="104" spans="2:256" s="206" customFormat="1" ht="14.25">
      <c r="B104" s="90"/>
      <c r="C104" s="90"/>
      <c r="D104" s="91"/>
      <c r="II104" s="208"/>
      <c r="IJ104" s="208"/>
      <c r="IK104" s="208"/>
      <c r="IL104" s="208"/>
      <c r="IM104" s="208"/>
      <c r="IN104" s="208"/>
      <c r="IO104" s="208"/>
      <c r="IP104" s="208"/>
      <c r="IQ104" s="208"/>
      <c r="IR104" s="208"/>
      <c r="IS104" s="208"/>
      <c r="IT104" s="208"/>
      <c r="IU104" s="208"/>
      <c r="IV104" s="208"/>
    </row>
    <row r="105" spans="2:256" s="206" customFormat="1" ht="14.25">
      <c r="B105" s="90"/>
      <c r="C105" s="90"/>
      <c r="D105" s="91"/>
      <c r="II105" s="208"/>
      <c r="IJ105" s="208"/>
      <c r="IK105" s="208"/>
      <c r="IL105" s="208"/>
      <c r="IM105" s="208"/>
      <c r="IN105" s="208"/>
      <c r="IO105" s="208"/>
      <c r="IP105" s="208"/>
      <c r="IQ105" s="208"/>
      <c r="IR105" s="208"/>
      <c r="IS105" s="208"/>
      <c r="IT105" s="208"/>
      <c r="IU105" s="208"/>
      <c r="IV105" s="208"/>
    </row>
    <row r="106" spans="2:256" s="206" customFormat="1" ht="14.25">
      <c r="B106" s="90"/>
      <c r="C106" s="90"/>
      <c r="D106" s="91"/>
      <c r="II106" s="208"/>
      <c r="IJ106" s="208"/>
      <c r="IK106" s="208"/>
      <c r="IL106" s="208"/>
      <c r="IM106" s="208"/>
      <c r="IN106" s="208"/>
      <c r="IO106" s="208"/>
      <c r="IP106" s="208"/>
      <c r="IQ106" s="208"/>
      <c r="IR106" s="208"/>
      <c r="IS106" s="208"/>
      <c r="IT106" s="208"/>
      <c r="IU106" s="208"/>
      <c r="IV106" s="208"/>
    </row>
    <row r="107" spans="2:256" s="206" customFormat="1" ht="14.25">
      <c r="B107" s="90"/>
      <c r="C107" s="90"/>
      <c r="D107" s="91"/>
      <c r="II107" s="208"/>
      <c r="IJ107" s="208"/>
      <c r="IK107" s="208"/>
      <c r="IL107" s="208"/>
      <c r="IM107" s="208"/>
      <c r="IN107" s="208"/>
      <c r="IO107" s="208"/>
      <c r="IP107" s="208"/>
      <c r="IQ107" s="208"/>
      <c r="IR107" s="208"/>
      <c r="IS107" s="208"/>
      <c r="IT107" s="208"/>
      <c r="IU107" s="208"/>
      <c r="IV107" s="208"/>
    </row>
    <row r="108" spans="2:256" s="206" customFormat="1" ht="14.25">
      <c r="B108" s="90"/>
      <c r="C108" s="90"/>
      <c r="D108" s="91"/>
      <c r="II108" s="208"/>
      <c r="IJ108" s="208"/>
      <c r="IK108" s="208"/>
      <c r="IL108" s="208"/>
      <c r="IM108" s="208"/>
      <c r="IN108" s="208"/>
      <c r="IO108" s="208"/>
      <c r="IP108" s="208"/>
      <c r="IQ108" s="208"/>
      <c r="IR108" s="208"/>
      <c r="IS108" s="208"/>
      <c r="IT108" s="208"/>
      <c r="IU108" s="208"/>
      <c r="IV108" s="208"/>
    </row>
    <row r="109" spans="2:256" s="206" customFormat="1" ht="14.25">
      <c r="B109" s="90"/>
      <c r="C109" s="90"/>
      <c r="D109" s="91"/>
      <c r="II109" s="208"/>
      <c r="IJ109" s="208"/>
      <c r="IK109" s="208"/>
      <c r="IL109" s="208"/>
      <c r="IM109" s="208"/>
      <c r="IN109" s="208"/>
      <c r="IO109" s="208"/>
      <c r="IP109" s="208"/>
      <c r="IQ109" s="208"/>
      <c r="IR109" s="208"/>
      <c r="IS109" s="208"/>
      <c r="IT109" s="208"/>
      <c r="IU109" s="208"/>
      <c r="IV109" s="208"/>
    </row>
    <row r="110" spans="2:256" s="206" customFormat="1" ht="14.25">
      <c r="B110" s="90"/>
      <c r="C110" s="90"/>
      <c r="D110" s="91"/>
      <c r="II110" s="208"/>
      <c r="IJ110" s="208"/>
      <c r="IK110" s="208"/>
      <c r="IL110" s="208"/>
      <c r="IM110" s="208"/>
      <c r="IN110" s="208"/>
      <c r="IO110" s="208"/>
      <c r="IP110" s="208"/>
      <c r="IQ110" s="208"/>
      <c r="IR110" s="208"/>
      <c r="IS110" s="208"/>
      <c r="IT110" s="208"/>
      <c r="IU110" s="208"/>
      <c r="IV110" s="208"/>
    </row>
    <row r="111" spans="2:256" s="206" customFormat="1" ht="14.25">
      <c r="B111" s="90"/>
      <c r="C111" s="90"/>
      <c r="D111" s="91"/>
      <c r="II111" s="208"/>
      <c r="IJ111" s="208"/>
      <c r="IK111" s="208"/>
      <c r="IL111" s="208"/>
      <c r="IM111" s="208"/>
      <c r="IN111" s="208"/>
      <c r="IO111" s="208"/>
      <c r="IP111" s="208"/>
      <c r="IQ111" s="208"/>
      <c r="IR111" s="208"/>
      <c r="IS111" s="208"/>
      <c r="IT111" s="208"/>
      <c r="IU111" s="208"/>
      <c r="IV111" s="208"/>
    </row>
    <row r="112" spans="2:256" s="206" customFormat="1" ht="14.25">
      <c r="B112" s="90"/>
      <c r="C112" s="90"/>
      <c r="D112" s="91"/>
      <c r="II112" s="208"/>
      <c r="IJ112" s="208"/>
      <c r="IK112" s="208"/>
      <c r="IL112" s="208"/>
      <c r="IM112" s="208"/>
      <c r="IN112" s="208"/>
      <c r="IO112" s="208"/>
      <c r="IP112" s="208"/>
      <c r="IQ112" s="208"/>
      <c r="IR112" s="208"/>
      <c r="IS112" s="208"/>
      <c r="IT112" s="208"/>
      <c r="IU112" s="208"/>
      <c r="IV112" s="208"/>
    </row>
    <row r="113" spans="2:256" s="206" customFormat="1" ht="14.25">
      <c r="B113" s="90"/>
      <c r="C113" s="90"/>
      <c r="D113" s="91"/>
      <c r="II113" s="208"/>
      <c r="IJ113" s="208"/>
      <c r="IK113" s="208"/>
      <c r="IL113" s="208"/>
      <c r="IM113" s="208"/>
      <c r="IN113" s="208"/>
      <c r="IO113" s="208"/>
      <c r="IP113" s="208"/>
      <c r="IQ113" s="208"/>
      <c r="IR113" s="208"/>
      <c r="IS113" s="208"/>
      <c r="IT113" s="208"/>
      <c r="IU113" s="208"/>
      <c r="IV113" s="208"/>
    </row>
    <row r="114" spans="2:256" s="206" customFormat="1" ht="14.25">
      <c r="B114" s="90"/>
      <c r="C114" s="90"/>
      <c r="D114" s="91"/>
      <c r="II114" s="208"/>
      <c r="IJ114" s="208"/>
      <c r="IK114" s="208"/>
      <c r="IL114" s="208"/>
      <c r="IM114" s="208"/>
      <c r="IN114" s="208"/>
      <c r="IO114" s="208"/>
      <c r="IP114" s="208"/>
      <c r="IQ114" s="208"/>
      <c r="IR114" s="208"/>
      <c r="IS114" s="208"/>
      <c r="IT114" s="208"/>
      <c r="IU114" s="208"/>
      <c r="IV114" s="208"/>
    </row>
    <row r="115" spans="2:256" s="206" customFormat="1" ht="14.25">
      <c r="B115" s="90"/>
      <c r="C115" s="90"/>
      <c r="D115" s="91"/>
      <c r="II115" s="208"/>
      <c r="IJ115" s="208"/>
      <c r="IK115" s="208"/>
      <c r="IL115" s="208"/>
      <c r="IM115" s="208"/>
      <c r="IN115" s="208"/>
      <c r="IO115" s="208"/>
      <c r="IP115" s="208"/>
      <c r="IQ115" s="208"/>
      <c r="IR115" s="208"/>
      <c r="IS115" s="208"/>
      <c r="IT115" s="208"/>
      <c r="IU115" s="208"/>
      <c r="IV115" s="208"/>
    </row>
    <row r="116" spans="2:256" s="206" customFormat="1" ht="14.25">
      <c r="B116" s="90"/>
      <c r="C116" s="90"/>
      <c r="D116" s="91"/>
      <c r="II116" s="208"/>
      <c r="IJ116" s="208"/>
      <c r="IK116" s="208"/>
      <c r="IL116" s="208"/>
      <c r="IM116" s="208"/>
      <c r="IN116" s="208"/>
      <c r="IO116" s="208"/>
      <c r="IP116" s="208"/>
      <c r="IQ116" s="208"/>
      <c r="IR116" s="208"/>
      <c r="IS116" s="208"/>
      <c r="IT116" s="208"/>
      <c r="IU116" s="208"/>
      <c r="IV116" s="208"/>
    </row>
    <row r="117" spans="2:256" s="206" customFormat="1" ht="14.25">
      <c r="B117" s="90"/>
      <c r="C117" s="90"/>
      <c r="D117" s="91"/>
      <c r="II117" s="208"/>
      <c r="IJ117" s="208"/>
      <c r="IK117" s="208"/>
      <c r="IL117" s="208"/>
      <c r="IM117" s="208"/>
      <c r="IN117" s="208"/>
      <c r="IO117" s="208"/>
      <c r="IP117" s="208"/>
      <c r="IQ117" s="208"/>
      <c r="IR117" s="208"/>
      <c r="IS117" s="208"/>
      <c r="IT117" s="208"/>
      <c r="IU117" s="208"/>
      <c r="IV117" s="208"/>
    </row>
    <row r="118" spans="2:256" s="206" customFormat="1" ht="14.25">
      <c r="B118" s="90"/>
      <c r="C118" s="90"/>
      <c r="D118" s="91"/>
      <c r="II118" s="208"/>
      <c r="IJ118" s="208"/>
      <c r="IK118" s="208"/>
      <c r="IL118" s="208"/>
      <c r="IM118" s="208"/>
      <c r="IN118" s="208"/>
      <c r="IO118" s="208"/>
      <c r="IP118" s="208"/>
      <c r="IQ118" s="208"/>
      <c r="IR118" s="208"/>
      <c r="IS118" s="208"/>
      <c r="IT118" s="208"/>
      <c r="IU118" s="208"/>
      <c r="IV118" s="208"/>
    </row>
    <row r="119" spans="2:256" s="206" customFormat="1" ht="14.25">
      <c r="B119" s="90"/>
      <c r="C119" s="90"/>
      <c r="D119" s="91"/>
      <c r="II119" s="208"/>
      <c r="IJ119" s="208"/>
      <c r="IK119" s="208"/>
      <c r="IL119" s="208"/>
      <c r="IM119" s="208"/>
      <c r="IN119" s="208"/>
      <c r="IO119" s="208"/>
      <c r="IP119" s="208"/>
      <c r="IQ119" s="208"/>
      <c r="IR119" s="208"/>
      <c r="IS119" s="208"/>
      <c r="IT119" s="208"/>
      <c r="IU119" s="208"/>
      <c r="IV119" s="208"/>
    </row>
    <row r="120" spans="2:256" s="206" customFormat="1" ht="14.25">
      <c r="B120" s="90"/>
      <c r="C120" s="90"/>
      <c r="D120" s="91"/>
      <c r="II120" s="208"/>
      <c r="IJ120" s="208"/>
      <c r="IK120" s="208"/>
      <c r="IL120" s="208"/>
      <c r="IM120" s="208"/>
      <c r="IN120" s="208"/>
      <c r="IO120" s="208"/>
      <c r="IP120" s="208"/>
      <c r="IQ120" s="208"/>
      <c r="IR120" s="208"/>
      <c r="IS120" s="208"/>
      <c r="IT120" s="208"/>
      <c r="IU120" s="208"/>
      <c r="IV120" s="208"/>
    </row>
    <row r="121" spans="2:256" s="206" customFormat="1" ht="14.25">
      <c r="B121" s="90"/>
      <c r="C121" s="90"/>
      <c r="D121" s="91"/>
      <c r="II121" s="208"/>
      <c r="IJ121" s="208"/>
      <c r="IK121" s="208"/>
      <c r="IL121" s="208"/>
      <c r="IM121" s="208"/>
      <c r="IN121" s="208"/>
      <c r="IO121" s="208"/>
      <c r="IP121" s="208"/>
      <c r="IQ121" s="208"/>
      <c r="IR121" s="208"/>
      <c r="IS121" s="208"/>
      <c r="IT121" s="208"/>
      <c r="IU121" s="208"/>
      <c r="IV121" s="208"/>
    </row>
    <row r="122" spans="2:256" s="206" customFormat="1" ht="14.25">
      <c r="B122" s="90"/>
      <c r="C122" s="90"/>
      <c r="D122" s="91"/>
      <c r="II122" s="208"/>
      <c r="IJ122" s="208"/>
      <c r="IK122" s="208"/>
      <c r="IL122" s="208"/>
      <c r="IM122" s="208"/>
      <c r="IN122" s="208"/>
      <c r="IO122" s="208"/>
      <c r="IP122" s="208"/>
      <c r="IQ122" s="208"/>
      <c r="IR122" s="208"/>
      <c r="IS122" s="208"/>
      <c r="IT122" s="208"/>
      <c r="IU122" s="208"/>
      <c r="IV122" s="208"/>
    </row>
    <row r="123" spans="2:256" s="206" customFormat="1" ht="14.25">
      <c r="B123" s="90"/>
      <c r="C123" s="90"/>
      <c r="D123" s="91"/>
      <c r="II123" s="208"/>
      <c r="IJ123" s="208"/>
      <c r="IK123" s="208"/>
      <c r="IL123" s="208"/>
      <c r="IM123" s="208"/>
      <c r="IN123" s="208"/>
      <c r="IO123" s="208"/>
      <c r="IP123" s="208"/>
      <c r="IQ123" s="208"/>
      <c r="IR123" s="208"/>
      <c r="IS123" s="208"/>
      <c r="IT123" s="208"/>
      <c r="IU123" s="208"/>
      <c r="IV123" s="208"/>
    </row>
    <row r="124" spans="2:256" s="206" customFormat="1" ht="14.25">
      <c r="B124" s="90"/>
      <c r="C124" s="90"/>
      <c r="D124" s="91"/>
      <c r="II124" s="208"/>
      <c r="IJ124" s="208"/>
      <c r="IK124" s="208"/>
      <c r="IL124" s="208"/>
      <c r="IM124" s="208"/>
      <c r="IN124" s="208"/>
      <c r="IO124" s="208"/>
      <c r="IP124" s="208"/>
      <c r="IQ124" s="208"/>
      <c r="IR124" s="208"/>
      <c r="IS124" s="208"/>
      <c r="IT124" s="208"/>
      <c r="IU124" s="208"/>
      <c r="IV124" s="208"/>
    </row>
    <row r="125" spans="2:256" s="206" customFormat="1" ht="14.25">
      <c r="B125" s="90"/>
      <c r="C125" s="90"/>
      <c r="D125" s="91"/>
      <c r="II125" s="208"/>
      <c r="IJ125" s="208"/>
      <c r="IK125" s="208"/>
      <c r="IL125" s="208"/>
      <c r="IM125" s="208"/>
      <c r="IN125" s="208"/>
      <c r="IO125" s="208"/>
      <c r="IP125" s="208"/>
      <c r="IQ125" s="208"/>
      <c r="IR125" s="208"/>
      <c r="IS125" s="208"/>
      <c r="IT125" s="208"/>
      <c r="IU125" s="208"/>
      <c r="IV125" s="208"/>
    </row>
    <row r="126" spans="2:256" s="206" customFormat="1" ht="14.25">
      <c r="B126" s="90"/>
      <c r="C126" s="90"/>
      <c r="D126" s="91"/>
      <c r="II126" s="208"/>
      <c r="IJ126" s="208"/>
      <c r="IK126" s="208"/>
      <c r="IL126" s="208"/>
      <c r="IM126" s="208"/>
      <c r="IN126" s="208"/>
      <c r="IO126" s="208"/>
      <c r="IP126" s="208"/>
      <c r="IQ126" s="208"/>
      <c r="IR126" s="208"/>
      <c r="IS126" s="208"/>
      <c r="IT126" s="208"/>
      <c r="IU126" s="208"/>
      <c r="IV126" s="208"/>
    </row>
    <row r="127" spans="2:256" s="206" customFormat="1" ht="14.25">
      <c r="B127" s="90"/>
      <c r="C127" s="90"/>
      <c r="D127" s="91"/>
      <c r="II127" s="208"/>
      <c r="IJ127" s="208"/>
      <c r="IK127" s="208"/>
      <c r="IL127" s="208"/>
      <c r="IM127" s="208"/>
      <c r="IN127" s="208"/>
      <c r="IO127" s="208"/>
      <c r="IP127" s="208"/>
      <c r="IQ127" s="208"/>
      <c r="IR127" s="208"/>
      <c r="IS127" s="208"/>
      <c r="IT127" s="208"/>
      <c r="IU127" s="208"/>
      <c r="IV127" s="208"/>
    </row>
    <row r="128" spans="2:256" s="206" customFormat="1" ht="14.25">
      <c r="B128" s="90"/>
      <c r="C128" s="90"/>
      <c r="D128" s="91"/>
      <c r="II128" s="208"/>
      <c r="IJ128" s="208"/>
      <c r="IK128" s="208"/>
      <c r="IL128" s="208"/>
      <c r="IM128" s="208"/>
      <c r="IN128" s="208"/>
      <c r="IO128" s="208"/>
      <c r="IP128" s="208"/>
      <c r="IQ128" s="208"/>
      <c r="IR128" s="208"/>
      <c r="IS128" s="208"/>
      <c r="IT128" s="208"/>
      <c r="IU128" s="208"/>
      <c r="IV128" s="208"/>
    </row>
    <row r="129" spans="2:256" s="206" customFormat="1" ht="14.25">
      <c r="B129" s="90"/>
      <c r="C129" s="90"/>
      <c r="D129" s="91"/>
      <c r="II129" s="208"/>
      <c r="IJ129" s="208"/>
      <c r="IK129" s="208"/>
      <c r="IL129" s="208"/>
      <c r="IM129" s="208"/>
      <c r="IN129" s="208"/>
      <c r="IO129" s="208"/>
      <c r="IP129" s="208"/>
      <c r="IQ129" s="208"/>
      <c r="IR129" s="208"/>
      <c r="IS129" s="208"/>
      <c r="IT129" s="208"/>
      <c r="IU129" s="208"/>
      <c r="IV129" s="208"/>
    </row>
    <row r="130" spans="2:256" s="206" customFormat="1" ht="14.25">
      <c r="B130" s="90"/>
      <c r="C130" s="90"/>
      <c r="D130" s="91"/>
      <c r="II130" s="208"/>
      <c r="IJ130" s="208"/>
      <c r="IK130" s="208"/>
      <c r="IL130" s="208"/>
      <c r="IM130" s="208"/>
      <c r="IN130" s="208"/>
      <c r="IO130" s="208"/>
      <c r="IP130" s="208"/>
      <c r="IQ130" s="208"/>
      <c r="IR130" s="208"/>
      <c r="IS130" s="208"/>
      <c r="IT130" s="208"/>
      <c r="IU130" s="208"/>
      <c r="IV130" s="208"/>
    </row>
    <row r="131" spans="2:256" s="206" customFormat="1" ht="14.25">
      <c r="B131" s="90"/>
      <c r="C131" s="90"/>
      <c r="D131" s="91"/>
      <c r="II131" s="208"/>
      <c r="IJ131" s="208"/>
      <c r="IK131" s="208"/>
      <c r="IL131" s="208"/>
      <c r="IM131" s="208"/>
      <c r="IN131" s="208"/>
      <c r="IO131" s="208"/>
      <c r="IP131" s="208"/>
      <c r="IQ131" s="208"/>
      <c r="IR131" s="208"/>
      <c r="IS131" s="208"/>
      <c r="IT131" s="208"/>
      <c r="IU131" s="208"/>
      <c r="IV131" s="208"/>
    </row>
    <row r="132" spans="2:256" s="206" customFormat="1" ht="14.25">
      <c r="B132" s="90"/>
      <c r="C132" s="90"/>
      <c r="D132" s="91"/>
      <c r="II132" s="208"/>
      <c r="IJ132" s="208"/>
      <c r="IK132" s="208"/>
      <c r="IL132" s="208"/>
      <c r="IM132" s="208"/>
      <c r="IN132" s="208"/>
      <c r="IO132" s="208"/>
      <c r="IP132" s="208"/>
      <c r="IQ132" s="208"/>
      <c r="IR132" s="208"/>
      <c r="IS132" s="208"/>
      <c r="IT132" s="208"/>
      <c r="IU132" s="208"/>
      <c r="IV132" s="208"/>
    </row>
    <row r="133" spans="2:256" s="206" customFormat="1" ht="14.25">
      <c r="B133" s="90"/>
      <c r="C133" s="90"/>
      <c r="D133" s="91"/>
      <c r="II133" s="208"/>
      <c r="IJ133" s="208"/>
      <c r="IK133" s="208"/>
      <c r="IL133" s="208"/>
      <c r="IM133" s="208"/>
      <c r="IN133" s="208"/>
      <c r="IO133" s="208"/>
      <c r="IP133" s="208"/>
      <c r="IQ133" s="208"/>
      <c r="IR133" s="208"/>
      <c r="IS133" s="208"/>
      <c r="IT133" s="208"/>
      <c r="IU133" s="208"/>
      <c r="IV133" s="208"/>
    </row>
    <row r="134" spans="2:256" s="206" customFormat="1" ht="14.25">
      <c r="B134" s="90"/>
      <c r="C134" s="90"/>
      <c r="D134" s="91"/>
      <c r="II134" s="208"/>
      <c r="IJ134" s="208"/>
      <c r="IK134" s="208"/>
      <c r="IL134" s="208"/>
      <c r="IM134" s="208"/>
      <c r="IN134" s="208"/>
      <c r="IO134" s="208"/>
      <c r="IP134" s="208"/>
      <c r="IQ134" s="208"/>
      <c r="IR134" s="208"/>
      <c r="IS134" s="208"/>
      <c r="IT134" s="208"/>
      <c r="IU134" s="208"/>
      <c r="IV134" s="208"/>
    </row>
    <row r="135" spans="2:256" s="206" customFormat="1" ht="14.25">
      <c r="B135" s="90"/>
      <c r="C135" s="90"/>
      <c r="D135" s="91"/>
      <c r="II135" s="208"/>
      <c r="IJ135" s="208"/>
      <c r="IK135" s="208"/>
      <c r="IL135" s="208"/>
      <c r="IM135" s="208"/>
      <c r="IN135" s="208"/>
      <c r="IO135" s="208"/>
      <c r="IP135" s="208"/>
      <c r="IQ135" s="208"/>
      <c r="IR135" s="208"/>
      <c r="IS135" s="208"/>
      <c r="IT135" s="208"/>
      <c r="IU135" s="208"/>
      <c r="IV135" s="208"/>
    </row>
    <row r="136" spans="2:256" s="206" customFormat="1" ht="14.25">
      <c r="B136" s="90"/>
      <c r="C136" s="90"/>
      <c r="D136" s="91"/>
      <c r="II136" s="208"/>
      <c r="IJ136" s="208"/>
      <c r="IK136" s="208"/>
      <c r="IL136" s="208"/>
      <c r="IM136" s="208"/>
      <c r="IN136" s="208"/>
      <c r="IO136" s="208"/>
      <c r="IP136" s="208"/>
      <c r="IQ136" s="208"/>
      <c r="IR136" s="208"/>
      <c r="IS136" s="208"/>
      <c r="IT136" s="208"/>
      <c r="IU136" s="208"/>
      <c r="IV136" s="208"/>
    </row>
    <row r="137" spans="2:256" s="206" customFormat="1" ht="14.25">
      <c r="B137" s="90"/>
      <c r="C137" s="90"/>
      <c r="D137" s="91"/>
      <c r="II137" s="208"/>
      <c r="IJ137" s="208"/>
      <c r="IK137" s="208"/>
      <c r="IL137" s="208"/>
      <c r="IM137" s="208"/>
      <c r="IN137" s="208"/>
      <c r="IO137" s="208"/>
      <c r="IP137" s="208"/>
      <c r="IQ137" s="208"/>
      <c r="IR137" s="208"/>
      <c r="IS137" s="208"/>
      <c r="IT137" s="208"/>
      <c r="IU137" s="208"/>
      <c r="IV137" s="208"/>
    </row>
    <row r="138" spans="2:256" s="206" customFormat="1" ht="14.25">
      <c r="B138" s="90"/>
      <c r="C138" s="90"/>
      <c r="D138" s="91"/>
      <c r="II138" s="208"/>
      <c r="IJ138" s="208"/>
      <c r="IK138" s="208"/>
      <c r="IL138" s="208"/>
      <c r="IM138" s="208"/>
      <c r="IN138" s="208"/>
      <c r="IO138" s="208"/>
      <c r="IP138" s="208"/>
      <c r="IQ138" s="208"/>
      <c r="IR138" s="208"/>
      <c r="IS138" s="208"/>
      <c r="IT138" s="208"/>
      <c r="IU138" s="208"/>
      <c r="IV138" s="208"/>
    </row>
    <row r="139" spans="2:256" s="206" customFormat="1" ht="14.25">
      <c r="B139" s="90"/>
      <c r="C139" s="90"/>
      <c r="D139" s="91"/>
      <c r="II139" s="208"/>
      <c r="IJ139" s="208"/>
      <c r="IK139" s="208"/>
      <c r="IL139" s="208"/>
      <c r="IM139" s="208"/>
      <c r="IN139" s="208"/>
      <c r="IO139" s="208"/>
      <c r="IP139" s="208"/>
      <c r="IQ139" s="208"/>
      <c r="IR139" s="208"/>
      <c r="IS139" s="208"/>
      <c r="IT139" s="208"/>
      <c r="IU139" s="208"/>
      <c r="IV139" s="208"/>
    </row>
    <row r="140" spans="2:256" s="206" customFormat="1" ht="14.25">
      <c r="B140" s="90"/>
      <c r="C140" s="90"/>
      <c r="D140" s="91"/>
      <c r="II140" s="208"/>
      <c r="IJ140" s="208"/>
      <c r="IK140" s="208"/>
      <c r="IL140" s="208"/>
      <c r="IM140" s="208"/>
      <c r="IN140" s="208"/>
      <c r="IO140" s="208"/>
      <c r="IP140" s="208"/>
      <c r="IQ140" s="208"/>
      <c r="IR140" s="208"/>
      <c r="IS140" s="208"/>
      <c r="IT140" s="208"/>
      <c r="IU140" s="208"/>
      <c r="IV140" s="208"/>
    </row>
    <row r="141" spans="2:256" s="206" customFormat="1" ht="14.25">
      <c r="B141" s="90"/>
      <c r="C141" s="90"/>
      <c r="D141" s="91"/>
      <c r="II141" s="208"/>
      <c r="IJ141" s="208"/>
      <c r="IK141" s="208"/>
      <c r="IL141" s="208"/>
      <c r="IM141" s="208"/>
      <c r="IN141" s="208"/>
      <c r="IO141" s="208"/>
      <c r="IP141" s="208"/>
      <c r="IQ141" s="208"/>
      <c r="IR141" s="208"/>
      <c r="IS141" s="208"/>
      <c r="IT141" s="208"/>
      <c r="IU141" s="208"/>
      <c r="IV141" s="208"/>
    </row>
    <row r="142" spans="2:256" s="206" customFormat="1" ht="14.25">
      <c r="B142" s="90"/>
      <c r="C142" s="90"/>
      <c r="D142" s="91"/>
      <c r="II142" s="208"/>
      <c r="IJ142" s="208"/>
      <c r="IK142" s="208"/>
      <c r="IL142" s="208"/>
      <c r="IM142" s="208"/>
      <c r="IN142" s="208"/>
      <c r="IO142" s="208"/>
      <c r="IP142" s="208"/>
      <c r="IQ142" s="208"/>
      <c r="IR142" s="208"/>
      <c r="IS142" s="208"/>
      <c r="IT142" s="208"/>
      <c r="IU142" s="208"/>
      <c r="IV142" s="208"/>
    </row>
    <row r="143" spans="2:256" s="206" customFormat="1" ht="14.25">
      <c r="B143" s="90"/>
      <c r="C143" s="90"/>
      <c r="D143" s="91"/>
      <c r="II143" s="208"/>
      <c r="IJ143" s="208"/>
      <c r="IK143" s="208"/>
      <c r="IL143" s="208"/>
      <c r="IM143" s="208"/>
      <c r="IN143" s="208"/>
      <c r="IO143" s="208"/>
      <c r="IP143" s="208"/>
      <c r="IQ143" s="208"/>
      <c r="IR143" s="208"/>
      <c r="IS143" s="208"/>
      <c r="IT143" s="208"/>
      <c r="IU143" s="208"/>
      <c r="IV143" s="208"/>
    </row>
    <row r="144" spans="2:256" s="206" customFormat="1" ht="14.25">
      <c r="B144" s="90"/>
      <c r="C144" s="90"/>
      <c r="D144" s="91"/>
      <c r="II144" s="208"/>
      <c r="IJ144" s="208"/>
      <c r="IK144" s="208"/>
      <c r="IL144" s="208"/>
      <c r="IM144" s="208"/>
      <c r="IN144" s="208"/>
      <c r="IO144" s="208"/>
      <c r="IP144" s="208"/>
      <c r="IQ144" s="208"/>
      <c r="IR144" s="208"/>
      <c r="IS144" s="208"/>
      <c r="IT144" s="208"/>
      <c r="IU144" s="208"/>
      <c r="IV144" s="208"/>
    </row>
    <row r="145" spans="2:256" s="206" customFormat="1" ht="14.25">
      <c r="B145" s="90"/>
      <c r="C145" s="90"/>
      <c r="D145" s="91"/>
      <c r="II145" s="208"/>
      <c r="IJ145" s="208"/>
      <c r="IK145" s="208"/>
      <c r="IL145" s="208"/>
      <c r="IM145" s="208"/>
      <c r="IN145" s="208"/>
      <c r="IO145" s="208"/>
      <c r="IP145" s="208"/>
      <c r="IQ145" s="208"/>
      <c r="IR145" s="208"/>
      <c r="IS145" s="208"/>
      <c r="IT145" s="208"/>
      <c r="IU145" s="208"/>
      <c r="IV145" s="208"/>
    </row>
    <row r="146" spans="2:256" s="206" customFormat="1" ht="14.25">
      <c r="B146" s="90"/>
      <c r="C146" s="90"/>
      <c r="D146" s="91"/>
      <c r="II146" s="208"/>
      <c r="IJ146" s="208"/>
      <c r="IK146" s="208"/>
      <c r="IL146" s="208"/>
      <c r="IM146" s="208"/>
      <c r="IN146" s="208"/>
      <c r="IO146" s="208"/>
      <c r="IP146" s="208"/>
      <c r="IQ146" s="208"/>
      <c r="IR146" s="208"/>
      <c r="IS146" s="208"/>
      <c r="IT146" s="208"/>
      <c r="IU146" s="208"/>
      <c r="IV146" s="208"/>
    </row>
    <row r="147" spans="2:256" s="206" customFormat="1" ht="14.25">
      <c r="B147" s="90"/>
      <c r="C147" s="90"/>
      <c r="D147" s="91"/>
      <c r="II147" s="208"/>
      <c r="IJ147" s="208"/>
      <c r="IK147" s="208"/>
      <c r="IL147" s="208"/>
      <c r="IM147" s="208"/>
      <c r="IN147" s="208"/>
      <c r="IO147" s="208"/>
      <c r="IP147" s="208"/>
      <c r="IQ147" s="208"/>
      <c r="IR147" s="208"/>
      <c r="IS147" s="208"/>
      <c r="IT147" s="208"/>
      <c r="IU147" s="208"/>
      <c r="IV147" s="208"/>
    </row>
    <row r="148" spans="2:256" s="206" customFormat="1" ht="14.25">
      <c r="B148" s="90"/>
      <c r="C148" s="90"/>
      <c r="D148" s="91"/>
      <c r="II148" s="208"/>
      <c r="IJ148" s="208"/>
      <c r="IK148" s="208"/>
      <c r="IL148" s="208"/>
      <c r="IM148" s="208"/>
      <c r="IN148" s="208"/>
      <c r="IO148" s="208"/>
      <c r="IP148" s="208"/>
      <c r="IQ148" s="208"/>
      <c r="IR148" s="208"/>
      <c r="IS148" s="208"/>
      <c r="IT148" s="208"/>
      <c r="IU148" s="208"/>
      <c r="IV148" s="208"/>
    </row>
    <row r="149" spans="2:256" s="206" customFormat="1" ht="14.25">
      <c r="B149" s="90"/>
      <c r="C149" s="90"/>
      <c r="D149" s="91"/>
      <c r="II149" s="208"/>
      <c r="IJ149" s="208"/>
      <c r="IK149" s="208"/>
      <c r="IL149" s="208"/>
      <c r="IM149" s="208"/>
      <c r="IN149" s="208"/>
      <c r="IO149" s="208"/>
      <c r="IP149" s="208"/>
      <c r="IQ149" s="208"/>
      <c r="IR149" s="208"/>
      <c r="IS149" s="208"/>
      <c r="IT149" s="208"/>
      <c r="IU149" s="208"/>
      <c r="IV149" s="208"/>
    </row>
    <row r="150" spans="2:256" s="206" customFormat="1" ht="14.25">
      <c r="B150" s="90"/>
      <c r="C150" s="90"/>
      <c r="D150" s="91"/>
      <c r="II150" s="208"/>
      <c r="IJ150" s="208"/>
      <c r="IK150" s="208"/>
      <c r="IL150" s="208"/>
      <c r="IM150" s="208"/>
      <c r="IN150" s="208"/>
      <c r="IO150" s="208"/>
      <c r="IP150" s="208"/>
      <c r="IQ150" s="208"/>
      <c r="IR150" s="208"/>
      <c r="IS150" s="208"/>
      <c r="IT150" s="208"/>
      <c r="IU150" s="208"/>
      <c r="IV150" s="208"/>
    </row>
    <row r="151" spans="2:256" s="206" customFormat="1" ht="14.25">
      <c r="B151" s="90"/>
      <c r="C151" s="90"/>
      <c r="D151" s="91"/>
      <c r="II151" s="208"/>
      <c r="IJ151" s="208"/>
      <c r="IK151" s="208"/>
      <c r="IL151" s="208"/>
      <c r="IM151" s="208"/>
      <c r="IN151" s="208"/>
      <c r="IO151" s="208"/>
      <c r="IP151" s="208"/>
      <c r="IQ151" s="208"/>
      <c r="IR151" s="208"/>
      <c r="IS151" s="208"/>
      <c r="IT151" s="208"/>
      <c r="IU151" s="208"/>
      <c r="IV151" s="208"/>
    </row>
    <row r="152" spans="2:256" s="206" customFormat="1" ht="14.25">
      <c r="B152" s="90"/>
      <c r="C152" s="90"/>
      <c r="D152" s="91"/>
      <c r="II152" s="208"/>
      <c r="IJ152" s="208"/>
      <c r="IK152" s="208"/>
      <c r="IL152" s="208"/>
      <c r="IM152" s="208"/>
      <c r="IN152" s="208"/>
      <c r="IO152" s="208"/>
      <c r="IP152" s="208"/>
      <c r="IQ152" s="208"/>
      <c r="IR152" s="208"/>
      <c r="IS152" s="208"/>
      <c r="IT152" s="208"/>
      <c r="IU152" s="208"/>
      <c r="IV152" s="208"/>
    </row>
    <row r="153" spans="2:256" s="206" customFormat="1" ht="14.25">
      <c r="B153" s="90"/>
      <c r="C153" s="90"/>
      <c r="D153" s="91"/>
      <c r="II153" s="208"/>
      <c r="IJ153" s="208"/>
      <c r="IK153" s="208"/>
      <c r="IL153" s="208"/>
      <c r="IM153" s="208"/>
      <c r="IN153" s="208"/>
      <c r="IO153" s="208"/>
      <c r="IP153" s="208"/>
      <c r="IQ153" s="208"/>
      <c r="IR153" s="208"/>
      <c r="IS153" s="208"/>
      <c r="IT153" s="208"/>
      <c r="IU153" s="208"/>
      <c r="IV153" s="208"/>
    </row>
    <row r="154" spans="2:256" s="206" customFormat="1" ht="14.25">
      <c r="B154" s="90"/>
      <c r="C154" s="90"/>
      <c r="D154" s="91"/>
      <c r="II154" s="208"/>
      <c r="IJ154" s="208"/>
      <c r="IK154" s="208"/>
      <c r="IL154" s="208"/>
      <c r="IM154" s="208"/>
      <c r="IN154" s="208"/>
      <c r="IO154" s="208"/>
      <c r="IP154" s="208"/>
      <c r="IQ154" s="208"/>
      <c r="IR154" s="208"/>
      <c r="IS154" s="208"/>
      <c r="IT154" s="208"/>
      <c r="IU154" s="208"/>
      <c r="IV154" s="208"/>
    </row>
    <row r="155" spans="2:256" s="206" customFormat="1" ht="14.25">
      <c r="B155" s="90"/>
      <c r="C155" s="90"/>
      <c r="D155" s="91"/>
      <c r="II155" s="208"/>
      <c r="IJ155" s="208"/>
      <c r="IK155" s="208"/>
      <c r="IL155" s="208"/>
      <c r="IM155" s="208"/>
      <c r="IN155" s="208"/>
      <c r="IO155" s="208"/>
      <c r="IP155" s="208"/>
      <c r="IQ155" s="208"/>
      <c r="IR155" s="208"/>
      <c r="IS155" s="208"/>
      <c r="IT155" s="208"/>
      <c r="IU155" s="208"/>
      <c r="IV155" s="208"/>
    </row>
    <row r="156" spans="2:256" s="206" customFormat="1" ht="14.25">
      <c r="B156" s="90"/>
      <c r="C156" s="90"/>
      <c r="D156" s="91"/>
      <c r="II156" s="208"/>
      <c r="IJ156" s="208"/>
      <c r="IK156" s="208"/>
      <c r="IL156" s="208"/>
      <c r="IM156" s="208"/>
      <c r="IN156" s="208"/>
      <c r="IO156" s="208"/>
      <c r="IP156" s="208"/>
      <c r="IQ156" s="208"/>
      <c r="IR156" s="208"/>
      <c r="IS156" s="208"/>
      <c r="IT156" s="208"/>
      <c r="IU156" s="208"/>
      <c r="IV156" s="208"/>
    </row>
    <row r="157" spans="2:256" s="206" customFormat="1" ht="14.25">
      <c r="B157" s="90"/>
      <c r="C157" s="90"/>
      <c r="D157" s="91"/>
      <c r="II157" s="208"/>
      <c r="IJ157" s="208"/>
      <c r="IK157" s="208"/>
      <c r="IL157" s="208"/>
      <c r="IM157" s="208"/>
      <c r="IN157" s="208"/>
      <c r="IO157" s="208"/>
      <c r="IP157" s="208"/>
      <c r="IQ157" s="208"/>
      <c r="IR157" s="208"/>
      <c r="IS157" s="208"/>
      <c r="IT157" s="208"/>
      <c r="IU157" s="208"/>
      <c r="IV157" s="208"/>
    </row>
    <row r="158" spans="2:256" s="206" customFormat="1" ht="14.25">
      <c r="B158" s="90"/>
      <c r="C158" s="90"/>
      <c r="D158" s="91"/>
      <c r="II158" s="208"/>
      <c r="IJ158" s="208"/>
      <c r="IK158" s="208"/>
      <c r="IL158" s="208"/>
      <c r="IM158" s="208"/>
      <c r="IN158" s="208"/>
      <c r="IO158" s="208"/>
      <c r="IP158" s="208"/>
      <c r="IQ158" s="208"/>
      <c r="IR158" s="208"/>
      <c r="IS158" s="208"/>
      <c r="IT158" s="208"/>
      <c r="IU158" s="208"/>
      <c r="IV158" s="208"/>
    </row>
    <row r="159" spans="2:256" s="206" customFormat="1" ht="14.25">
      <c r="B159" s="90"/>
      <c r="C159" s="90"/>
      <c r="D159" s="91"/>
      <c r="II159" s="208"/>
      <c r="IJ159" s="208"/>
      <c r="IK159" s="208"/>
      <c r="IL159" s="208"/>
      <c r="IM159" s="208"/>
      <c r="IN159" s="208"/>
      <c r="IO159" s="208"/>
      <c r="IP159" s="208"/>
      <c r="IQ159" s="208"/>
      <c r="IR159" s="208"/>
      <c r="IS159" s="208"/>
      <c r="IT159" s="208"/>
      <c r="IU159" s="208"/>
      <c r="IV159" s="208"/>
    </row>
    <row r="160" spans="2:256" s="206" customFormat="1" ht="14.25">
      <c r="B160" s="90"/>
      <c r="C160" s="90"/>
      <c r="D160" s="91"/>
      <c r="II160" s="208"/>
      <c r="IJ160" s="208"/>
      <c r="IK160" s="208"/>
      <c r="IL160" s="208"/>
      <c r="IM160" s="208"/>
      <c r="IN160" s="208"/>
      <c r="IO160" s="208"/>
      <c r="IP160" s="208"/>
      <c r="IQ160" s="208"/>
      <c r="IR160" s="208"/>
      <c r="IS160" s="208"/>
      <c r="IT160" s="208"/>
      <c r="IU160" s="208"/>
      <c r="IV160" s="208"/>
    </row>
    <row r="161" spans="2:256" s="206" customFormat="1" ht="14.25">
      <c r="B161" s="90"/>
      <c r="C161" s="90"/>
      <c r="D161" s="91"/>
      <c r="II161" s="208"/>
      <c r="IJ161" s="208"/>
      <c r="IK161" s="208"/>
      <c r="IL161" s="208"/>
      <c r="IM161" s="208"/>
      <c r="IN161" s="208"/>
      <c r="IO161" s="208"/>
      <c r="IP161" s="208"/>
      <c r="IQ161" s="208"/>
      <c r="IR161" s="208"/>
      <c r="IS161" s="208"/>
      <c r="IT161" s="208"/>
      <c r="IU161" s="208"/>
      <c r="IV161" s="208"/>
    </row>
    <row r="162" spans="2:256" s="206" customFormat="1" ht="14.25">
      <c r="B162" s="90"/>
      <c r="C162" s="90"/>
      <c r="D162" s="91"/>
      <c r="II162" s="208"/>
      <c r="IJ162" s="208"/>
      <c r="IK162" s="208"/>
      <c r="IL162" s="208"/>
      <c r="IM162" s="208"/>
      <c r="IN162" s="208"/>
      <c r="IO162" s="208"/>
      <c r="IP162" s="208"/>
      <c r="IQ162" s="208"/>
      <c r="IR162" s="208"/>
      <c r="IS162" s="208"/>
      <c r="IT162" s="208"/>
      <c r="IU162" s="208"/>
      <c r="IV162" s="208"/>
    </row>
    <row r="163" spans="2:256" s="206" customFormat="1" ht="14.25">
      <c r="B163" s="90"/>
      <c r="C163" s="90"/>
      <c r="D163" s="91"/>
      <c r="II163" s="208"/>
      <c r="IJ163" s="208"/>
      <c r="IK163" s="208"/>
      <c r="IL163" s="208"/>
      <c r="IM163" s="208"/>
      <c r="IN163" s="208"/>
      <c r="IO163" s="208"/>
      <c r="IP163" s="208"/>
      <c r="IQ163" s="208"/>
      <c r="IR163" s="208"/>
      <c r="IS163" s="208"/>
      <c r="IT163" s="208"/>
      <c r="IU163" s="208"/>
      <c r="IV163" s="208"/>
    </row>
    <row r="164" spans="2:256" s="206" customFormat="1" ht="14.25">
      <c r="B164" s="90"/>
      <c r="C164" s="90"/>
      <c r="D164" s="91"/>
      <c r="II164" s="208"/>
      <c r="IJ164" s="208"/>
      <c r="IK164" s="208"/>
      <c r="IL164" s="208"/>
      <c r="IM164" s="208"/>
      <c r="IN164" s="208"/>
      <c r="IO164" s="208"/>
      <c r="IP164" s="208"/>
      <c r="IQ164" s="208"/>
      <c r="IR164" s="208"/>
      <c r="IS164" s="208"/>
      <c r="IT164" s="208"/>
      <c r="IU164" s="208"/>
      <c r="IV164" s="208"/>
    </row>
    <row r="165" spans="2:256" s="206" customFormat="1" ht="14.25">
      <c r="B165" s="90"/>
      <c r="C165" s="90"/>
      <c r="D165" s="91"/>
      <c r="II165" s="208"/>
      <c r="IJ165" s="208"/>
      <c r="IK165" s="208"/>
      <c r="IL165" s="208"/>
      <c r="IM165" s="208"/>
      <c r="IN165" s="208"/>
      <c r="IO165" s="208"/>
      <c r="IP165" s="208"/>
      <c r="IQ165" s="208"/>
      <c r="IR165" s="208"/>
      <c r="IS165" s="208"/>
      <c r="IT165" s="208"/>
      <c r="IU165" s="208"/>
      <c r="IV165" s="208"/>
    </row>
    <row r="166" spans="2:256" s="206" customFormat="1" ht="14.25">
      <c r="B166" s="90"/>
      <c r="C166" s="90"/>
      <c r="D166" s="91"/>
      <c r="II166" s="208"/>
      <c r="IJ166" s="208"/>
      <c r="IK166" s="208"/>
      <c r="IL166" s="208"/>
      <c r="IM166" s="208"/>
      <c r="IN166" s="208"/>
      <c r="IO166" s="208"/>
      <c r="IP166" s="208"/>
      <c r="IQ166" s="208"/>
      <c r="IR166" s="208"/>
      <c r="IS166" s="208"/>
      <c r="IT166" s="208"/>
      <c r="IU166" s="208"/>
      <c r="IV166" s="208"/>
    </row>
    <row r="167" spans="2:256" s="206" customFormat="1" ht="14.25">
      <c r="B167" s="90"/>
      <c r="C167" s="90"/>
      <c r="D167" s="91"/>
      <c r="II167" s="208"/>
      <c r="IJ167" s="208"/>
      <c r="IK167" s="208"/>
      <c r="IL167" s="208"/>
      <c r="IM167" s="208"/>
      <c r="IN167" s="208"/>
      <c r="IO167" s="208"/>
      <c r="IP167" s="208"/>
      <c r="IQ167" s="208"/>
      <c r="IR167" s="208"/>
      <c r="IS167" s="208"/>
      <c r="IT167" s="208"/>
      <c r="IU167" s="208"/>
      <c r="IV167" s="208"/>
    </row>
    <row r="168" spans="2:256" s="206" customFormat="1" ht="14.25">
      <c r="B168" s="90"/>
      <c r="C168" s="90"/>
      <c r="D168" s="91"/>
      <c r="II168" s="208"/>
      <c r="IJ168" s="208"/>
      <c r="IK168" s="208"/>
      <c r="IL168" s="208"/>
      <c r="IM168" s="208"/>
      <c r="IN168" s="208"/>
      <c r="IO168" s="208"/>
      <c r="IP168" s="208"/>
      <c r="IQ168" s="208"/>
      <c r="IR168" s="208"/>
      <c r="IS168" s="208"/>
      <c r="IT168" s="208"/>
      <c r="IU168" s="208"/>
      <c r="IV168" s="208"/>
    </row>
    <row r="169" spans="2:256" s="206" customFormat="1" ht="14.25">
      <c r="B169" s="90"/>
      <c r="C169" s="90"/>
      <c r="D169" s="91"/>
      <c r="II169" s="208"/>
      <c r="IJ169" s="208"/>
      <c r="IK169" s="208"/>
      <c r="IL169" s="208"/>
      <c r="IM169" s="208"/>
      <c r="IN169" s="208"/>
      <c r="IO169" s="208"/>
      <c r="IP169" s="208"/>
      <c r="IQ169" s="208"/>
      <c r="IR169" s="208"/>
      <c r="IS169" s="208"/>
      <c r="IT169" s="208"/>
      <c r="IU169" s="208"/>
      <c r="IV169" s="208"/>
    </row>
    <row r="170" spans="2:256" s="206" customFormat="1" ht="14.25">
      <c r="B170" s="90"/>
      <c r="C170" s="90"/>
      <c r="D170" s="91"/>
      <c r="II170" s="208"/>
      <c r="IJ170" s="208"/>
      <c r="IK170" s="208"/>
      <c r="IL170" s="208"/>
      <c r="IM170" s="208"/>
      <c r="IN170" s="208"/>
      <c r="IO170" s="208"/>
      <c r="IP170" s="208"/>
      <c r="IQ170" s="208"/>
      <c r="IR170" s="208"/>
      <c r="IS170" s="208"/>
      <c r="IT170" s="208"/>
      <c r="IU170" s="208"/>
      <c r="IV170" s="208"/>
    </row>
    <row r="171" spans="2:256" s="206" customFormat="1" ht="14.25">
      <c r="B171" s="90"/>
      <c r="C171" s="90"/>
      <c r="D171" s="91"/>
      <c r="II171" s="208"/>
      <c r="IJ171" s="208"/>
      <c r="IK171" s="208"/>
      <c r="IL171" s="208"/>
      <c r="IM171" s="208"/>
      <c r="IN171" s="208"/>
      <c r="IO171" s="208"/>
      <c r="IP171" s="208"/>
      <c r="IQ171" s="208"/>
      <c r="IR171" s="208"/>
      <c r="IS171" s="208"/>
      <c r="IT171" s="208"/>
      <c r="IU171" s="208"/>
      <c r="IV171" s="208"/>
    </row>
    <row r="172" spans="2:256" s="206" customFormat="1" ht="14.25">
      <c r="B172" s="90"/>
      <c r="C172" s="90"/>
      <c r="D172" s="91"/>
      <c r="II172" s="208"/>
      <c r="IJ172" s="208"/>
      <c r="IK172" s="208"/>
      <c r="IL172" s="208"/>
      <c r="IM172" s="208"/>
      <c r="IN172" s="208"/>
      <c r="IO172" s="208"/>
      <c r="IP172" s="208"/>
      <c r="IQ172" s="208"/>
      <c r="IR172" s="208"/>
      <c r="IS172" s="208"/>
      <c r="IT172" s="208"/>
      <c r="IU172" s="208"/>
      <c r="IV172" s="208"/>
    </row>
    <row r="173" spans="2:256" s="206" customFormat="1" ht="14.25">
      <c r="B173" s="90"/>
      <c r="C173" s="90"/>
      <c r="D173" s="91"/>
      <c r="II173" s="208"/>
      <c r="IJ173" s="208"/>
      <c r="IK173" s="208"/>
      <c r="IL173" s="208"/>
      <c r="IM173" s="208"/>
      <c r="IN173" s="208"/>
      <c r="IO173" s="208"/>
      <c r="IP173" s="208"/>
      <c r="IQ173" s="208"/>
      <c r="IR173" s="208"/>
      <c r="IS173" s="208"/>
      <c r="IT173" s="208"/>
      <c r="IU173" s="208"/>
      <c r="IV173" s="208"/>
    </row>
    <row r="174" spans="2:256" s="206" customFormat="1" ht="14.25">
      <c r="B174" s="90"/>
      <c r="C174" s="90"/>
      <c r="D174" s="91"/>
      <c r="II174" s="208"/>
      <c r="IJ174" s="208"/>
      <c r="IK174" s="208"/>
      <c r="IL174" s="208"/>
      <c r="IM174" s="208"/>
      <c r="IN174" s="208"/>
      <c r="IO174" s="208"/>
      <c r="IP174" s="208"/>
      <c r="IQ174" s="208"/>
      <c r="IR174" s="208"/>
      <c r="IS174" s="208"/>
      <c r="IT174" s="208"/>
      <c r="IU174" s="208"/>
      <c r="IV174" s="208"/>
    </row>
    <row r="175" spans="2:256" s="206" customFormat="1" ht="14.25">
      <c r="B175" s="90"/>
      <c r="C175" s="90"/>
      <c r="D175" s="91"/>
      <c r="II175" s="208"/>
      <c r="IJ175" s="208"/>
      <c r="IK175" s="208"/>
      <c r="IL175" s="208"/>
      <c r="IM175" s="208"/>
      <c r="IN175" s="208"/>
      <c r="IO175" s="208"/>
      <c r="IP175" s="208"/>
      <c r="IQ175" s="208"/>
      <c r="IR175" s="208"/>
      <c r="IS175" s="208"/>
      <c r="IT175" s="208"/>
      <c r="IU175" s="208"/>
      <c r="IV175" s="208"/>
    </row>
    <row r="176" spans="2:256" s="206" customFormat="1" ht="14.25">
      <c r="B176" s="90"/>
      <c r="C176" s="90"/>
      <c r="D176" s="91"/>
      <c r="II176" s="208"/>
      <c r="IJ176" s="208"/>
      <c r="IK176" s="208"/>
      <c r="IL176" s="208"/>
      <c r="IM176" s="208"/>
      <c r="IN176" s="208"/>
      <c r="IO176" s="208"/>
      <c r="IP176" s="208"/>
      <c r="IQ176" s="208"/>
      <c r="IR176" s="208"/>
      <c r="IS176" s="208"/>
      <c r="IT176" s="208"/>
      <c r="IU176" s="208"/>
      <c r="IV176" s="208"/>
    </row>
  </sheetData>
  <sheetProtection/>
  <mergeCells count="1">
    <mergeCell ref="A2:D2"/>
  </mergeCells>
  <printOptions horizontalCentered="1"/>
  <pageMargins left="0.59" right="0.59" top="0.7900000000000001" bottom="0.7900000000000001" header="0.31" footer="0.31"/>
  <pageSetup errors="NA" firstPageNumber="1" useFirstPageNumber="1" fitToHeight="0"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D31"/>
  <sheetViews>
    <sheetView showZeros="0" workbookViewId="0" topLeftCell="A16">
      <selection activeCell="G20" sqref="G20"/>
    </sheetView>
  </sheetViews>
  <sheetFormatPr defaultColWidth="9.140625" defaultRowHeight="12.75"/>
  <cols>
    <col min="1" max="1" width="48.57421875" style="172" customWidth="1"/>
    <col min="2" max="2" width="15.8515625" style="172" customWidth="1"/>
    <col min="3" max="3" width="15.7109375" style="172" customWidth="1"/>
    <col min="4" max="4" width="14.00390625" style="172" customWidth="1"/>
    <col min="5" max="32" width="10.28125" style="172" bestFit="1" customWidth="1"/>
    <col min="33" max="160" width="9.140625" style="172" bestFit="1" customWidth="1"/>
    <col min="161" max="173" width="10.28125" style="172" bestFit="1" customWidth="1"/>
    <col min="174" max="174" width="9.140625" style="172" bestFit="1" customWidth="1"/>
    <col min="175" max="16384" width="9.140625" style="172" customWidth="1"/>
  </cols>
  <sheetData>
    <row r="1" spans="1:4" ht="24" customHeight="1">
      <c r="A1" s="186" t="s">
        <v>895</v>
      </c>
      <c r="B1" s="187"/>
      <c r="C1" s="187"/>
      <c r="D1" s="188"/>
    </row>
    <row r="2" spans="1:4" s="144" customFormat="1" ht="24" customHeight="1">
      <c r="A2" s="559" t="s">
        <v>1134</v>
      </c>
      <c r="B2" s="559"/>
      <c r="C2" s="559"/>
      <c r="D2" s="559"/>
    </row>
    <row r="3" spans="1:4" s="145" customFormat="1" ht="24" customHeight="1">
      <c r="A3" s="187"/>
      <c r="B3" s="187"/>
      <c r="C3" s="187"/>
      <c r="D3" s="189" t="s">
        <v>248</v>
      </c>
    </row>
    <row r="4" spans="1:4" s="169" customFormat="1" ht="27.75" customHeight="1">
      <c r="A4" s="174" t="s">
        <v>249</v>
      </c>
      <c r="B4" s="175" t="s">
        <v>250</v>
      </c>
      <c r="C4" s="175" t="s">
        <v>251</v>
      </c>
      <c r="D4" s="190" t="s">
        <v>320</v>
      </c>
    </row>
    <row r="5" spans="1:4" s="169" customFormat="1" ht="21.75" customHeight="1">
      <c r="A5" s="191" t="s">
        <v>868</v>
      </c>
      <c r="B5" s="192">
        <f>SUM(B6:B11)</f>
        <v>33640</v>
      </c>
      <c r="C5" s="192">
        <f>SUM(C6:C11)</f>
        <v>30000</v>
      </c>
      <c r="D5" s="429">
        <f>C5/B5*100-100</f>
        <v>-10.820451843043998</v>
      </c>
    </row>
    <row r="6" spans="1:4" s="169" customFormat="1" ht="21.75" customHeight="1">
      <c r="A6" s="191" t="s">
        <v>869</v>
      </c>
      <c r="B6" s="192"/>
      <c r="C6" s="192"/>
      <c r="D6" s="429"/>
    </row>
    <row r="7" spans="1:4" s="169" customFormat="1" ht="21.75" customHeight="1">
      <c r="A7" s="191" t="s">
        <v>870</v>
      </c>
      <c r="B7" s="192"/>
      <c r="C7" s="192"/>
      <c r="D7" s="429"/>
    </row>
    <row r="8" spans="1:4" s="169" customFormat="1" ht="21.75" customHeight="1">
      <c r="A8" s="193" t="s">
        <v>871</v>
      </c>
      <c r="B8" s="192"/>
      <c r="C8" s="192"/>
      <c r="D8" s="429"/>
    </row>
    <row r="9" spans="1:4" s="169" customFormat="1" ht="21.75" customHeight="1">
      <c r="A9" s="193" t="s">
        <v>872</v>
      </c>
      <c r="B9" s="192"/>
      <c r="C9" s="192"/>
      <c r="D9" s="429"/>
    </row>
    <row r="10" spans="1:4" s="169" customFormat="1" ht="21.75" customHeight="1">
      <c r="A10" s="193" t="s">
        <v>873</v>
      </c>
      <c r="B10" s="192"/>
      <c r="C10" s="192"/>
      <c r="D10" s="429"/>
    </row>
    <row r="11" spans="1:4" s="169" customFormat="1" ht="21.75" customHeight="1">
      <c r="A11" s="191" t="s">
        <v>874</v>
      </c>
      <c r="B11" s="192">
        <v>33640</v>
      </c>
      <c r="C11" s="192">
        <v>30000</v>
      </c>
      <c r="D11" s="429">
        <f>C11/B11*100-100</f>
        <v>-10.820451843043998</v>
      </c>
    </row>
    <row r="12" spans="1:4" s="169" customFormat="1" ht="21.75" customHeight="1">
      <c r="A12" s="191" t="s">
        <v>875</v>
      </c>
      <c r="B12" s="192">
        <f>SUM(B13:B16)</f>
        <v>24</v>
      </c>
      <c r="C12" s="192"/>
      <c r="D12" s="429">
        <f>C12/B12*100-100</f>
        <v>-100</v>
      </c>
    </row>
    <row r="13" spans="1:4" s="169" customFormat="1" ht="21.75" customHeight="1">
      <c r="A13" s="191" t="s">
        <v>896</v>
      </c>
      <c r="B13" s="192"/>
      <c r="C13" s="192"/>
      <c r="D13" s="429"/>
    </row>
    <row r="14" spans="1:4" s="169" customFormat="1" ht="21.75" customHeight="1">
      <c r="A14" s="191" t="s">
        <v>897</v>
      </c>
      <c r="B14" s="192"/>
      <c r="C14" s="192"/>
      <c r="D14" s="429"/>
    </row>
    <row r="15" spans="1:4" s="169" customFormat="1" ht="21.75" customHeight="1">
      <c r="A15" s="191" t="s">
        <v>873</v>
      </c>
      <c r="B15" s="192"/>
      <c r="C15" s="192"/>
      <c r="D15" s="429"/>
    </row>
    <row r="16" spans="1:4" s="169" customFormat="1" ht="27.75" customHeight="1">
      <c r="A16" s="191" t="s">
        <v>898</v>
      </c>
      <c r="B16" s="192">
        <v>24</v>
      </c>
      <c r="C16" s="192"/>
      <c r="D16" s="429">
        <f>C16/B16*100-100</f>
        <v>-100</v>
      </c>
    </row>
    <row r="17" spans="1:4" s="169" customFormat="1" ht="21.75" customHeight="1">
      <c r="A17" s="193" t="s">
        <v>880</v>
      </c>
      <c r="B17" s="192"/>
      <c r="C17" s="192"/>
      <c r="D17" s="429"/>
    </row>
    <row r="18" spans="1:4" s="169" customFormat="1" ht="21.75" customHeight="1">
      <c r="A18" s="193" t="s">
        <v>881</v>
      </c>
      <c r="B18" s="192"/>
      <c r="C18" s="192"/>
      <c r="D18" s="429"/>
    </row>
    <row r="19" spans="1:4" s="169" customFormat="1" ht="21.75" customHeight="1">
      <c r="A19" s="193" t="s">
        <v>882</v>
      </c>
      <c r="B19" s="192"/>
      <c r="C19" s="192"/>
      <c r="D19" s="429"/>
    </row>
    <row r="20" spans="1:4" s="169" customFormat="1" ht="21.75" customHeight="1">
      <c r="A20" s="193" t="s">
        <v>873</v>
      </c>
      <c r="B20" s="192"/>
      <c r="C20" s="192"/>
      <c r="D20" s="429"/>
    </row>
    <row r="21" spans="1:4" s="169" customFormat="1" ht="21.75" customHeight="1">
      <c r="A21" s="193" t="s">
        <v>883</v>
      </c>
      <c r="B21" s="192"/>
      <c r="C21" s="192"/>
      <c r="D21" s="429"/>
    </row>
    <row r="22" spans="1:4" s="169" customFormat="1" ht="21.75" customHeight="1">
      <c r="A22" s="193" t="s">
        <v>884</v>
      </c>
      <c r="B22" s="192"/>
      <c r="C22" s="192"/>
      <c r="D22" s="429"/>
    </row>
    <row r="23" spans="1:4" s="169" customFormat="1" ht="21.75" customHeight="1">
      <c r="A23" s="193" t="s">
        <v>885</v>
      </c>
      <c r="B23" s="192"/>
      <c r="C23" s="192"/>
      <c r="D23" s="429"/>
    </row>
    <row r="24" spans="1:4" s="169" customFormat="1" ht="21.75" customHeight="1">
      <c r="A24" s="193" t="s">
        <v>878</v>
      </c>
      <c r="B24" s="192"/>
      <c r="C24" s="192"/>
      <c r="D24" s="429"/>
    </row>
    <row r="25" spans="1:4" s="169" customFormat="1" ht="21.75" customHeight="1">
      <c r="A25" s="194" t="s">
        <v>886</v>
      </c>
      <c r="B25" s="192"/>
      <c r="C25" s="192"/>
      <c r="D25" s="429"/>
    </row>
    <row r="26" spans="1:4" s="169" customFormat="1" ht="21.75" customHeight="1">
      <c r="A26" s="195" t="s">
        <v>321</v>
      </c>
      <c r="B26" s="196">
        <f>SUM(B5,B12,,B25)</f>
        <v>33664</v>
      </c>
      <c r="C26" s="196">
        <f>SUM(C5,C12,,C25)</f>
        <v>30000</v>
      </c>
      <c r="D26" s="429">
        <f>C26/B26*100-100</f>
        <v>-10.884030418250944</v>
      </c>
    </row>
    <row r="27" spans="1:4" s="170" customFormat="1" ht="21.75" customHeight="1">
      <c r="A27" s="197" t="s">
        <v>278</v>
      </c>
      <c r="B27" s="196">
        <f>SUM(B28:B30)</f>
        <v>535</v>
      </c>
      <c r="C27" s="196">
        <f>SUM(C30:C30)</f>
        <v>0</v>
      </c>
      <c r="D27" s="429">
        <f>C27/B27*100-100</f>
        <v>-100</v>
      </c>
    </row>
    <row r="28" spans="1:4" s="170" customFormat="1" ht="21.75" customHeight="1">
      <c r="A28" s="198" t="s">
        <v>819</v>
      </c>
      <c r="B28" s="196">
        <v>535</v>
      </c>
      <c r="C28" s="196"/>
      <c r="D28" s="429">
        <f>C28/B28*100-100</f>
        <v>-100</v>
      </c>
    </row>
    <row r="29" spans="1:4" s="170" customFormat="1" ht="21.75" customHeight="1">
      <c r="A29" s="198" t="s">
        <v>322</v>
      </c>
      <c r="B29" s="196"/>
      <c r="C29" s="196"/>
      <c r="D29" s="429"/>
    </row>
    <row r="30" spans="1:4" s="169" customFormat="1" ht="21.75" customHeight="1">
      <c r="A30" s="199" t="s">
        <v>899</v>
      </c>
      <c r="B30" s="192"/>
      <c r="C30" s="192"/>
      <c r="D30" s="429"/>
    </row>
    <row r="31" spans="1:4" s="169" customFormat="1" ht="21.75" customHeight="1">
      <c r="A31" s="195" t="s">
        <v>286</v>
      </c>
      <c r="B31" s="196">
        <f>SUM(B26:B27)</f>
        <v>34199</v>
      </c>
      <c r="C31" s="196">
        <f>SUM(C26:C27)</f>
        <v>30000</v>
      </c>
      <c r="D31" s="429">
        <f>C31/B31*100-100</f>
        <v>-12.278136787625371</v>
      </c>
    </row>
    <row r="32" s="171" customFormat="1" ht="12"/>
    <row r="33" s="171" customFormat="1" ht="12"/>
    <row r="34" s="171" customFormat="1" ht="12"/>
    <row r="35" s="171" customFormat="1" ht="12"/>
    <row r="36" s="171" customFormat="1" ht="12"/>
    <row r="37" s="171" customFormat="1" ht="12"/>
    <row r="38" s="171" customFormat="1" ht="12"/>
    <row r="39" s="171" customFormat="1" ht="12"/>
    <row r="40" s="171" customFormat="1" ht="12"/>
    <row r="41" s="171" customFormat="1" ht="12"/>
    <row r="42" s="171" customFormat="1" ht="12"/>
    <row r="43" s="171" customFormat="1" ht="12"/>
    <row r="44" s="171" customFormat="1" ht="12"/>
    <row r="45" s="171" customFormat="1" ht="12"/>
    <row r="46" s="171" customFormat="1" ht="12"/>
    <row r="47" s="171" customFormat="1" ht="12"/>
    <row r="48" s="171" customFormat="1" ht="12"/>
    <row r="49" s="171" customFormat="1" ht="12"/>
    <row r="50" s="171" customFormat="1" ht="12"/>
    <row r="51" s="171" customFormat="1" ht="12"/>
    <row r="52" s="171" customFormat="1" ht="12"/>
    <row r="53" s="171" customFormat="1" ht="12"/>
    <row r="54" s="171" customFormat="1" ht="12"/>
    <row r="55" s="171" customFormat="1" ht="12"/>
    <row r="56" s="171" customFormat="1" ht="12"/>
    <row r="57" s="171" customFormat="1" ht="12"/>
    <row r="58" s="171" customFormat="1" ht="12"/>
    <row r="59" s="171" customFormat="1" ht="12"/>
    <row r="60" s="171" customFormat="1" ht="12"/>
    <row r="61" s="171" customFormat="1" ht="12"/>
    <row r="62" s="171" customFormat="1" ht="12"/>
    <row r="63" s="171" customFormat="1" ht="12"/>
    <row r="64" s="171" customFormat="1" ht="12"/>
    <row r="65" s="171" customFormat="1" ht="12"/>
    <row r="66" s="171" customFormat="1" ht="12"/>
    <row r="67" s="171" customFormat="1" ht="12"/>
    <row r="68" s="171" customFormat="1" ht="12"/>
    <row r="69" s="171" customFormat="1" ht="12"/>
    <row r="70" s="171" customFormat="1" ht="12"/>
    <row r="71" s="171" customFormat="1" ht="12"/>
    <row r="72" s="171" customFormat="1" ht="12"/>
    <row r="73" s="171" customFormat="1" ht="12"/>
    <row r="74" s="171" customFormat="1" ht="12"/>
    <row r="75" s="171" customFormat="1" ht="12"/>
    <row r="76" s="171" customFormat="1" ht="12"/>
    <row r="77" s="171" customFormat="1" ht="12"/>
    <row r="78" s="171" customFormat="1" ht="12"/>
    <row r="79" s="171" customFormat="1" ht="12"/>
    <row r="80" s="171" customFormat="1" ht="12"/>
    <row r="81" s="171" customFormat="1" ht="12"/>
    <row r="82" s="171" customFormat="1" ht="12"/>
    <row r="83" s="171" customFormat="1" ht="12"/>
    <row r="84" s="171" customFormat="1" ht="12"/>
    <row r="85" s="171" customFormat="1" ht="12"/>
    <row r="86" s="171" customFormat="1" ht="12"/>
    <row r="87" s="171" customFormat="1" ht="12"/>
    <row r="88" s="171" customFormat="1" ht="12"/>
    <row r="89" s="171" customFormat="1" ht="12"/>
    <row r="90" s="171" customFormat="1" ht="12"/>
    <row r="91" s="171" customFormat="1" ht="12"/>
    <row r="92" s="171" customFormat="1" ht="12"/>
    <row r="93" s="171" customFormat="1" ht="12"/>
    <row r="94" s="171" customFormat="1" ht="12"/>
    <row r="95" s="171" customFormat="1" ht="12"/>
    <row r="96" s="171" customFormat="1" ht="12"/>
    <row r="97" s="171" customFormat="1" ht="12"/>
    <row r="98" s="171" customFormat="1" ht="12"/>
    <row r="99" s="171" customFormat="1" ht="12"/>
    <row r="100" s="171" customFormat="1" ht="12"/>
    <row r="101" s="171" customFormat="1" ht="12"/>
    <row r="102" s="171" customFormat="1" ht="12"/>
    <row r="103" s="171" customFormat="1" ht="12"/>
    <row r="104" s="171" customFormat="1" ht="12"/>
    <row r="105" s="171" customFormat="1" ht="12"/>
    <row r="106" s="171" customFormat="1" ht="12"/>
    <row r="107" s="171" customFormat="1" ht="12"/>
    <row r="108" s="171" customFormat="1" ht="12"/>
    <row r="109" s="171" customFormat="1" ht="12"/>
    <row r="110" s="171" customFormat="1" ht="12"/>
    <row r="111" s="171" customFormat="1" ht="12"/>
    <row r="112" s="171" customFormat="1" ht="12"/>
    <row r="113" s="171" customFormat="1" ht="12"/>
    <row r="114" s="171" customFormat="1" ht="12"/>
    <row r="115" s="171" customFormat="1" ht="12"/>
    <row r="116" s="171" customFormat="1" ht="12"/>
    <row r="117" s="171" customFormat="1" ht="12"/>
    <row r="118" s="171" customFormat="1" ht="12"/>
    <row r="119" s="171" customFormat="1" ht="12"/>
    <row r="120" s="171" customFormat="1" ht="12"/>
    <row r="121" s="171" customFormat="1" ht="12"/>
    <row r="122" s="171" customFormat="1" ht="12"/>
    <row r="123" s="171" customFormat="1" ht="12"/>
    <row r="124" s="171" customFormat="1" ht="12"/>
    <row r="125" s="171" customFormat="1" ht="12"/>
    <row r="126" s="171" customFormat="1" ht="12"/>
    <row r="127" s="171" customFormat="1" ht="12"/>
    <row r="128" s="171" customFormat="1" ht="12"/>
    <row r="129" s="171" customFormat="1" ht="12"/>
    <row r="130" s="171" customFormat="1" ht="12"/>
    <row r="131" s="171" customFormat="1" ht="12"/>
    <row r="132" s="171" customFormat="1" ht="12"/>
    <row r="133" s="171" customFormat="1" ht="12"/>
    <row r="134" s="171" customFormat="1" ht="12"/>
    <row r="135" s="171" customFormat="1" ht="12"/>
    <row r="136" s="171" customFormat="1" ht="12"/>
    <row r="137" s="171" customFormat="1" ht="12"/>
    <row r="138" s="171" customFormat="1" ht="12"/>
    <row r="139" s="171" customFormat="1" ht="12"/>
    <row r="140" s="171" customFormat="1" ht="12"/>
    <row r="141" s="171" customFormat="1" ht="12"/>
    <row r="142" s="171" customFormat="1" ht="12"/>
    <row r="143" s="171" customFormat="1" ht="12"/>
    <row r="144" s="171" customFormat="1" ht="12"/>
    <row r="145" s="171" customFormat="1" ht="12"/>
    <row r="146" s="171" customFormat="1" ht="12"/>
    <row r="147" s="171" customFormat="1" ht="12"/>
    <row r="148" s="171" customFormat="1" ht="12"/>
    <row r="149" s="171" customFormat="1" ht="12"/>
    <row r="150" s="171" customFormat="1" ht="12"/>
    <row r="151" s="171" customFormat="1" ht="12"/>
    <row r="152" s="171" customFormat="1" ht="12"/>
    <row r="153" s="171" customFormat="1" ht="12"/>
    <row r="154" s="171" customFormat="1" ht="12"/>
    <row r="155" s="171" customFormat="1" ht="12"/>
    <row r="156" s="171" customFormat="1" ht="12"/>
    <row r="157" s="171" customFormat="1" ht="12"/>
    <row r="158" s="171" customFormat="1" ht="12"/>
    <row r="159" s="171" customFormat="1" ht="12"/>
    <row r="160" s="171" customFormat="1" ht="12"/>
    <row r="161" s="171" customFormat="1" ht="12"/>
    <row r="162" s="171" customFormat="1" ht="12"/>
    <row r="163" s="171" customFormat="1" ht="12"/>
    <row r="164" s="171" customFormat="1" ht="12"/>
    <row r="165" s="171" customFormat="1" ht="12"/>
    <row r="166" s="171" customFormat="1" ht="12"/>
    <row r="167" s="171" customFormat="1" ht="12"/>
    <row r="168" s="171" customFormat="1" ht="12"/>
    <row r="169" s="171" customFormat="1" ht="12"/>
    <row r="170" s="171" customFormat="1" ht="12"/>
    <row r="171" s="171" customFormat="1" ht="12"/>
    <row r="172" s="171" customFormat="1" ht="12"/>
    <row r="173" s="171" customFormat="1" ht="12"/>
    <row r="174" s="171" customFormat="1" ht="12"/>
    <row r="175" s="171" customFormat="1" ht="12"/>
    <row r="176" s="171" customFormat="1" ht="12"/>
    <row r="177" s="171" customFormat="1" ht="12"/>
    <row r="178" s="171" customFormat="1" ht="12"/>
    <row r="179" s="171" customFormat="1" ht="12"/>
    <row r="180" s="171" customFormat="1" ht="12"/>
    <row r="181" s="171" customFormat="1" ht="12"/>
    <row r="182" s="171" customFormat="1" ht="12"/>
    <row r="183" s="171" customFormat="1" ht="12"/>
    <row r="184" s="171" customFormat="1" ht="12"/>
    <row r="185" s="171" customFormat="1" ht="12"/>
    <row r="186" s="171" customFormat="1" ht="12"/>
    <row r="187" s="171" customFormat="1" ht="12"/>
    <row r="188" s="171" customFormat="1" ht="12"/>
    <row r="189" s="171" customFormat="1" ht="12"/>
    <row r="190" s="171" customFormat="1" ht="12"/>
    <row r="191" s="171" customFormat="1" ht="12"/>
    <row r="192" s="171" customFormat="1" ht="12"/>
    <row r="193" s="171" customFormat="1" ht="12"/>
    <row r="194" s="171" customFormat="1" ht="12"/>
    <row r="195" s="171" customFormat="1" ht="12"/>
    <row r="196" s="171" customFormat="1" ht="12"/>
  </sheetData>
  <sheetProtection/>
  <mergeCells count="1">
    <mergeCell ref="A2:D2"/>
  </mergeCells>
  <printOptions horizontalCentered="1"/>
  <pageMargins left="0.39" right="0.39" top="0.7900000000000001" bottom="0.7900000000000001" header="0.31" footer="0.31"/>
  <pageSetup errors="NA" firstPageNumber="1" useFirstPageNumber="1" fitToHeight="0"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D16"/>
  <sheetViews>
    <sheetView showZeros="0" workbookViewId="0" topLeftCell="A1">
      <selection activeCell="F13" sqref="F13"/>
    </sheetView>
  </sheetViews>
  <sheetFormatPr defaultColWidth="8.8515625" defaultRowHeight="12.75"/>
  <cols>
    <col min="1" max="1" width="41.00390625" style="172" customWidth="1"/>
    <col min="2" max="2" width="15.57421875" style="172" customWidth="1"/>
    <col min="3" max="3" width="16.140625" style="172" customWidth="1"/>
    <col min="4" max="4" width="18.28125" style="172" customWidth="1"/>
    <col min="5" max="15" width="10.28125" style="172" bestFit="1" customWidth="1"/>
    <col min="16" max="143" width="9.140625" style="172" bestFit="1" customWidth="1"/>
    <col min="144" max="156" width="10.28125" style="172" bestFit="1" customWidth="1"/>
    <col min="157" max="240" width="9.140625" style="172" bestFit="1" customWidth="1"/>
    <col min="241" max="16384" width="8.8515625" style="172" customWidth="1"/>
  </cols>
  <sheetData>
    <row r="1" spans="1:4" ht="24" customHeight="1">
      <c r="A1" s="173" t="s">
        <v>900</v>
      </c>
      <c r="B1" s="148"/>
      <c r="C1" s="148"/>
      <c r="D1" s="148"/>
    </row>
    <row r="2" spans="1:4" s="144" customFormat="1" ht="24" customHeight="1">
      <c r="A2" s="559" t="s">
        <v>1135</v>
      </c>
      <c r="B2" s="559"/>
      <c r="C2" s="559"/>
      <c r="D2" s="559"/>
    </row>
    <row r="3" spans="1:4" s="145" customFormat="1" ht="24" customHeight="1">
      <c r="A3" s="560" t="s">
        <v>248</v>
      </c>
      <c r="B3" s="560"/>
      <c r="C3" s="560"/>
      <c r="D3" s="560"/>
    </row>
    <row r="4" spans="1:4" s="169" customFormat="1" ht="27.75" customHeight="1">
      <c r="A4" s="174" t="s">
        <v>249</v>
      </c>
      <c r="B4" s="175" t="s">
        <v>250</v>
      </c>
      <c r="C4" s="175" t="s">
        <v>251</v>
      </c>
      <c r="D4" s="176" t="s">
        <v>320</v>
      </c>
    </row>
    <row r="5" spans="1:4" s="169" customFormat="1" ht="27.75" customHeight="1">
      <c r="A5" s="177" t="s">
        <v>888</v>
      </c>
      <c r="B5" s="178">
        <f>B6+B9+B10</f>
        <v>8293</v>
      </c>
      <c r="C5" s="178">
        <f>C6+C9+C10</f>
        <v>25407</v>
      </c>
      <c r="D5" s="429">
        <f>C5/B5*100-100</f>
        <v>206.36681538647053</v>
      </c>
    </row>
    <row r="6" spans="1:4" s="169" customFormat="1" ht="27.75" customHeight="1">
      <c r="A6" s="179" t="s">
        <v>889</v>
      </c>
      <c r="B6" s="178">
        <v>5293</v>
      </c>
      <c r="C6" s="178">
        <v>15407</v>
      </c>
      <c r="D6" s="429">
        <f aca="true" t="shared" si="0" ref="D6:D16">C6/B6*100-100</f>
        <v>191.08256187417345</v>
      </c>
    </row>
    <row r="7" spans="1:4" s="169" customFormat="1" ht="27.75" customHeight="1">
      <c r="A7" s="179" t="s">
        <v>890</v>
      </c>
      <c r="B7" s="178"/>
      <c r="C7" s="178"/>
      <c r="D7" s="429"/>
    </row>
    <row r="8" spans="1:4" s="169" customFormat="1" ht="27.75" customHeight="1">
      <c r="A8" s="179" t="s">
        <v>891</v>
      </c>
      <c r="B8" s="178"/>
      <c r="C8" s="178"/>
      <c r="D8" s="429"/>
    </row>
    <row r="9" spans="1:4" s="169" customFormat="1" ht="27.75" customHeight="1">
      <c r="A9" s="179" t="s">
        <v>1084</v>
      </c>
      <c r="B9" s="178">
        <v>3000</v>
      </c>
      <c r="C9" s="178">
        <v>10000</v>
      </c>
      <c r="D9" s="429">
        <f t="shared" si="0"/>
        <v>233.33333333333337</v>
      </c>
    </row>
    <row r="10" spans="1:4" s="169" customFormat="1" ht="27.75" customHeight="1">
      <c r="A10" s="179" t="s">
        <v>892</v>
      </c>
      <c r="B10" s="178"/>
      <c r="C10" s="178"/>
      <c r="D10" s="429"/>
    </row>
    <row r="11" spans="1:4" s="169" customFormat="1" ht="27.75" customHeight="1">
      <c r="A11" s="180" t="s">
        <v>324</v>
      </c>
      <c r="B11" s="181">
        <f>SUM(B5)</f>
        <v>8293</v>
      </c>
      <c r="C11" s="181">
        <f>C6+C9+C10</f>
        <v>25407</v>
      </c>
      <c r="D11" s="429">
        <f t="shared" si="0"/>
        <v>206.36681538647053</v>
      </c>
    </row>
    <row r="12" spans="1:4" s="170" customFormat="1" ht="27.75" customHeight="1">
      <c r="A12" s="182" t="s">
        <v>312</v>
      </c>
      <c r="B12" s="183">
        <f>SUM(B14:B15)</f>
        <v>25906</v>
      </c>
      <c r="C12" s="183">
        <f>SUM(C14:C15)</f>
        <v>4593</v>
      </c>
      <c r="D12" s="429">
        <f t="shared" si="0"/>
        <v>-82.27051648266811</v>
      </c>
    </row>
    <row r="13" spans="1:4" s="170" customFormat="1" ht="27.75" customHeight="1">
      <c r="A13" s="184" t="s">
        <v>901</v>
      </c>
      <c r="B13" s="183"/>
      <c r="C13" s="183"/>
      <c r="D13" s="429"/>
    </row>
    <row r="14" spans="1:4" s="169" customFormat="1" ht="27.75" customHeight="1">
      <c r="A14" s="184" t="s">
        <v>844</v>
      </c>
      <c r="B14" s="185">
        <v>25445</v>
      </c>
      <c r="C14" s="185">
        <v>4593</v>
      </c>
      <c r="D14" s="429">
        <f t="shared" si="0"/>
        <v>-81.94930241697779</v>
      </c>
    </row>
    <row r="15" spans="1:4" s="169" customFormat="1" ht="27.75" customHeight="1">
      <c r="A15" s="184" t="s">
        <v>317</v>
      </c>
      <c r="B15" s="185">
        <v>461</v>
      </c>
      <c r="C15" s="185"/>
      <c r="D15" s="429">
        <f t="shared" si="0"/>
        <v>-100</v>
      </c>
    </row>
    <row r="16" spans="1:4" s="169" customFormat="1" ht="27.75" customHeight="1">
      <c r="A16" s="180" t="s">
        <v>318</v>
      </c>
      <c r="B16" s="183">
        <f>SUM(B11:B12)</f>
        <v>34199</v>
      </c>
      <c r="C16" s="183">
        <f>SUM(C11:C12)</f>
        <v>30000</v>
      </c>
      <c r="D16" s="429">
        <f t="shared" si="0"/>
        <v>-12.278136787625371</v>
      </c>
    </row>
    <row r="17" s="171" customFormat="1" ht="12"/>
    <row r="18" s="171" customFormat="1" ht="12"/>
    <row r="19" s="171" customFormat="1" ht="12"/>
    <row r="20" s="171" customFormat="1" ht="12"/>
    <row r="21" s="171" customFormat="1" ht="12"/>
    <row r="22" s="171" customFormat="1" ht="12"/>
    <row r="23" s="171" customFormat="1" ht="12"/>
    <row r="24" s="171" customFormat="1" ht="12"/>
    <row r="25" s="171" customFormat="1" ht="12"/>
    <row r="26" s="171" customFormat="1" ht="12"/>
    <row r="27" s="171" customFormat="1" ht="12"/>
    <row r="28" s="171" customFormat="1" ht="12"/>
    <row r="29" s="171" customFormat="1" ht="12"/>
    <row r="30" s="171" customFormat="1" ht="12"/>
    <row r="31" s="171" customFormat="1" ht="12"/>
    <row r="32" s="171" customFormat="1" ht="12"/>
    <row r="33" s="171" customFormat="1" ht="12"/>
    <row r="34" s="171" customFormat="1" ht="12"/>
    <row r="35" s="171" customFormat="1" ht="12"/>
    <row r="36" s="171" customFormat="1" ht="12"/>
    <row r="37" s="171" customFormat="1" ht="12"/>
    <row r="38" s="171" customFormat="1" ht="12"/>
    <row r="39" s="171" customFormat="1" ht="12"/>
    <row r="40" s="171" customFormat="1" ht="12"/>
    <row r="41" s="171" customFormat="1" ht="12"/>
    <row r="42" s="171" customFormat="1" ht="12"/>
    <row r="43" s="171" customFormat="1" ht="12"/>
    <row r="44" s="171" customFormat="1" ht="12"/>
    <row r="45" s="171" customFormat="1" ht="12"/>
    <row r="46" s="171" customFormat="1" ht="12"/>
    <row r="47" s="171" customFormat="1" ht="12"/>
    <row r="48" s="171" customFormat="1" ht="12"/>
    <row r="49" s="171" customFormat="1" ht="12"/>
    <row r="50" s="171" customFormat="1" ht="12"/>
    <row r="51" s="171" customFormat="1" ht="12"/>
    <row r="52" s="171" customFormat="1" ht="12"/>
    <row r="53" s="171" customFormat="1" ht="12"/>
    <row r="54" s="171" customFormat="1" ht="12"/>
    <row r="55" s="171" customFormat="1" ht="12"/>
    <row r="56" s="171" customFormat="1" ht="12"/>
    <row r="57" s="171" customFormat="1" ht="12"/>
    <row r="58" s="171" customFormat="1" ht="12"/>
    <row r="59" s="171" customFormat="1" ht="12"/>
    <row r="60" s="171" customFormat="1" ht="12"/>
    <row r="61" s="171" customFormat="1" ht="12"/>
    <row r="62" s="171" customFormat="1" ht="12"/>
    <row r="63" s="171" customFormat="1" ht="12"/>
    <row r="64" s="171" customFormat="1" ht="12"/>
    <row r="65" s="171" customFormat="1" ht="12"/>
    <row r="66" s="171" customFormat="1" ht="12"/>
    <row r="67" s="171" customFormat="1" ht="12"/>
    <row r="68" s="171" customFormat="1" ht="12"/>
    <row r="69" s="171" customFormat="1" ht="12"/>
    <row r="70" s="171" customFormat="1" ht="12"/>
    <row r="71" s="171" customFormat="1" ht="12"/>
    <row r="72" s="171" customFormat="1" ht="12"/>
    <row r="73" s="171" customFormat="1" ht="12"/>
    <row r="74" s="171" customFormat="1" ht="12"/>
    <row r="75" s="171" customFormat="1" ht="12"/>
    <row r="76" s="171" customFormat="1" ht="12"/>
    <row r="77" s="171" customFormat="1" ht="12"/>
    <row r="78" s="171" customFormat="1" ht="12"/>
    <row r="79" s="171" customFormat="1" ht="12"/>
    <row r="80" s="171" customFormat="1" ht="12"/>
    <row r="81" s="171" customFormat="1" ht="12"/>
    <row r="82" s="171" customFormat="1" ht="12"/>
    <row r="83" s="171" customFormat="1" ht="12"/>
    <row r="84" s="171" customFormat="1" ht="12"/>
    <row r="85" s="171" customFormat="1" ht="12"/>
    <row r="86" s="171" customFormat="1" ht="12"/>
    <row r="87" s="171" customFormat="1" ht="12"/>
    <row r="88" s="171" customFormat="1" ht="12"/>
    <row r="89" s="171" customFormat="1" ht="12"/>
    <row r="90" s="171" customFormat="1" ht="12"/>
    <row r="91" s="171" customFormat="1" ht="12"/>
    <row r="92" s="171" customFormat="1" ht="12"/>
    <row r="93" s="171" customFormat="1" ht="12"/>
    <row r="94" s="171" customFormat="1" ht="12"/>
    <row r="95" s="171" customFormat="1" ht="12"/>
    <row r="96" s="171" customFormat="1" ht="12"/>
    <row r="97" s="171" customFormat="1" ht="12"/>
    <row r="98" s="171" customFormat="1" ht="12"/>
    <row r="99" s="171" customFormat="1" ht="12"/>
    <row r="100" s="171" customFormat="1" ht="12"/>
    <row r="101" s="171" customFormat="1" ht="12"/>
    <row r="102" s="171" customFormat="1" ht="12"/>
    <row r="103" s="171" customFormat="1" ht="12"/>
    <row r="104" s="171" customFormat="1" ht="12"/>
    <row r="105" s="171" customFormat="1" ht="12"/>
    <row r="106" s="171" customFormat="1" ht="12"/>
    <row r="107" s="171" customFormat="1" ht="12"/>
    <row r="108" s="171" customFormat="1" ht="12"/>
    <row r="109" s="171" customFormat="1" ht="12"/>
    <row r="110" s="171" customFormat="1" ht="12"/>
    <row r="111" s="171" customFormat="1" ht="12"/>
    <row r="112" s="171" customFormat="1" ht="12"/>
    <row r="113" s="171" customFormat="1" ht="12"/>
    <row r="114" s="171" customFormat="1" ht="12"/>
    <row r="115" s="171" customFormat="1" ht="12"/>
    <row r="116" s="171" customFormat="1" ht="12"/>
    <row r="117" s="171" customFormat="1" ht="12"/>
    <row r="118" s="171" customFormat="1" ht="12"/>
    <row r="119" s="171" customFormat="1" ht="12"/>
    <row r="120" s="171" customFormat="1" ht="12"/>
    <row r="121" s="171" customFormat="1" ht="12"/>
    <row r="122" s="171" customFormat="1" ht="12"/>
    <row r="123" s="171" customFormat="1" ht="12"/>
    <row r="124" s="171" customFormat="1" ht="12"/>
    <row r="125" s="171" customFormat="1" ht="12"/>
    <row r="126" s="171" customFormat="1" ht="12"/>
    <row r="127" s="171" customFormat="1" ht="12"/>
    <row r="128" s="171" customFormat="1" ht="12"/>
    <row r="129" s="171" customFormat="1" ht="12"/>
    <row r="130" s="171" customFormat="1" ht="12"/>
    <row r="131" s="171" customFormat="1" ht="12"/>
    <row r="132" s="171" customFormat="1" ht="12"/>
    <row r="133" s="171" customFormat="1" ht="12"/>
    <row r="134" s="171" customFormat="1" ht="12"/>
    <row r="135" s="171" customFormat="1" ht="12"/>
    <row r="136" s="171" customFormat="1" ht="12"/>
    <row r="137" s="171" customFormat="1" ht="12"/>
    <row r="138" s="171" customFormat="1" ht="12"/>
    <row r="139" s="171" customFormat="1" ht="12"/>
    <row r="140" s="171" customFormat="1" ht="12"/>
    <row r="141" s="171" customFormat="1" ht="12"/>
    <row r="142" s="171" customFormat="1" ht="12"/>
    <row r="143" s="171" customFormat="1" ht="12"/>
    <row r="144" s="171" customFormat="1" ht="12"/>
    <row r="145" s="171" customFormat="1" ht="12"/>
    <row r="146" s="171" customFormat="1" ht="12"/>
    <row r="147" s="171" customFormat="1" ht="12"/>
    <row r="148" s="171" customFormat="1" ht="12"/>
    <row r="149" s="171" customFormat="1" ht="12"/>
    <row r="150" s="171" customFormat="1" ht="12"/>
    <row r="151" s="171" customFormat="1" ht="12"/>
    <row r="152" s="171" customFormat="1" ht="12"/>
    <row r="153" s="171" customFormat="1" ht="12"/>
    <row r="154" s="171" customFormat="1" ht="12"/>
    <row r="155" s="171" customFormat="1" ht="12"/>
    <row r="156" s="171" customFormat="1" ht="12"/>
    <row r="157" s="171" customFormat="1" ht="12"/>
    <row r="158" s="171" customFormat="1" ht="12"/>
    <row r="159" s="171" customFormat="1" ht="12"/>
    <row r="160" s="171" customFormat="1" ht="12"/>
    <row r="161" s="171" customFormat="1" ht="12"/>
    <row r="162" s="171" customFormat="1" ht="12"/>
    <row r="163" s="171" customFormat="1" ht="12"/>
    <row r="164" s="171" customFormat="1" ht="12"/>
    <row r="165" s="171" customFormat="1" ht="12"/>
    <row r="166" s="171" customFormat="1" ht="12"/>
    <row r="167" s="171" customFormat="1" ht="12"/>
    <row r="168" s="171" customFormat="1" ht="12"/>
    <row r="169" s="171" customFormat="1" ht="12"/>
    <row r="170" s="171" customFormat="1" ht="12"/>
    <row r="171" s="171" customFormat="1" ht="12"/>
    <row r="172" s="171" customFormat="1" ht="12"/>
    <row r="173" s="171" customFormat="1" ht="12"/>
    <row r="174" s="171" customFormat="1" ht="12"/>
    <row r="175" s="171" customFormat="1" ht="12"/>
    <row r="176" s="171" customFormat="1" ht="12"/>
    <row r="177" s="171" customFormat="1" ht="12"/>
    <row r="178" s="171" customFormat="1" ht="12"/>
    <row r="179" s="171" customFormat="1" ht="12"/>
    <row r="180" s="171" customFormat="1" ht="12"/>
    <row r="181" s="171" customFormat="1" ht="12"/>
  </sheetData>
  <sheetProtection/>
  <mergeCells count="2">
    <mergeCell ref="A2:D2"/>
    <mergeCell ref="A3:D3"/>
  </mergeCells>
  <printOptions horizontalCentered="1"/>
  <pageMargins left="0.59" right="0.59" top="0.7900000000000001" bottom="0.7900000000000001" header="0.31" footer="0.31"/>
  <pageSetup errors="NA" firstPageNumber="1" useFirstPageNumber="1" fitToHeight="0" horizontalDpi="600" verticalDpi="600"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A1:G59"/>
  <sheetViews>
    <sheetView zoomScaleSheetLayoutView="100" workbookViewId="0" topLeftCell="A1">
      <selection activeCell="C15" sqref="C15"/>
    </sheetView>
  </sheetViews>
  <sheetFormatPr defaultColWidth="10.00390625" defaultRowHeight="12.75"/>
  <cols>
    <col min="1" max="1" width="17.28125" style="1" customWidth="1"/>
    <col min="2" max="2" width="18.7109375" style="1" customWidth="1"/>
    <col min="3" max="4" width="19.00390625" style="1" customWidth="1"/>
    <col min="5" max="5" width="14.7109375" style="1" customWidth="1"/>
    <col min="6" max="16384" width="10.00390625" style="1" customWidth="1"/>
  </cols>
  <sheetData>
    <row r="1" spans="1:6" ht="18" customHeight="1">
      <c r="A1" s="92" t="s">
        <v>902</v>
      </c>
      <c r="B1" s="92"/>
      <c r="C1" s="92"/>
      <c r="D1" s="92"/>
      <c r="E1" s="152"/>
      <c r="F1" s="153"/>
    </row>
    <row r="2" spans="1:6" ht="56.25" customHeight="1">
      <c r="A2" s="531" t="s">
        <v>1136</v>
      </c>
      <c r="B2" s="561"/>
      <c r="C2" s="561"/>
      <c r="D2" s="561"/>
      <c r="E2" s="561"/>
      <c r="F2" s="154"/>
    </row>
    <row r="3" spans="1:6" ht="18.75" customHeight="1">
      <c r="A3" s="155"/>
      <c r="B3" s="156"/>
      <c r="C3" s="156"/>
      <c r="D3" s="156"/>
      <c r="E3" s="156" t="s">
        <v>248</v>
      </c>
      <c r="F3" s="157"/>
    </row>
    <row r="4" spans="1:6" ht="27" customHeight="1">
      <c r="A4" s="563" t="s">
        <v>903</v>
      </c>
      <c r="B4" s="564" t="s">
        <v>815</v>
      </c>
      <c r="C4" s="562" t="s">
        <v>904</v>
      </c>
      <c r="D4" s="562"/>
      <c r="E4" s="562"/>
      <c r="F4" s="157"/>
    </row>
    <row r="5" spans="1:6" ht="45" customHeight="1">
      <c r="A5" s="563"/>
      <c r="B5" s="564"/>
      <c r="C5" s="159" t="s">
        <v>905</v>
      </c>
      <c r="D5" s="159" t="s">
        <v>906</v>
      </c>
      <c r="E5" s="160" t="s">
        <v>812</v>
      </c>
      <c r="F5" s="161"/>
    </row>
    <row r="6" spans="1:6" ht="32.25" customHeight="1">
      <c r="A6" s="162"/>
      <c r="B6" s="163"/>
      <c r="C6" s="163"/>
      <c r="D6" s="163"/>
      <c r="E6" s="163"/>
      <c r="F6" s="164"/>
    </row>
    <row r="7" spans="1:6" ht="32.25" customHeight="1">
      <c r="A7" s="162"/>
      <c r="B7" s="163"/>
      <c r="C7" s="163"/>
      <c r="D7" s="163"/>
      <c r="E7" s="163"/>
      <c r="F7" s="164"/>
    </row>
    <row r="8" spans="1:6" ht="32.25" customHeight="1">
      <c r="A8" s="162"/>
      <c r="B8" s="163"/>
      <c r="C8" s="163"/>
      <c r="D8" s="163"/>
      <c r="E8" s="163"/>
      <c r="F8" s="164"/>
    </row>
    <row r="9" spans="1:6" ht="32.25" customHeight="1">
      <c r="A9" s="162"/>
      <c r="B9" s="163"/>
      <c r="C9" s="163"/>
      <c r="D9" s="163"/>
      <c r="E9" s="163"/>
      <c r="F9" s="164"/>
    </row>
    <row r="10" spans="1:6" ht="32.25" customHeight="1">
      <c r="A10" s="162"/>
      <c r="B10" s="163"/>
      <c r="C10" s="163"/>
      <c r="D10" s="163"/>
      <c r="E10" s="163"/>
      <c r="F10" s="164"/>
    </row>
    <row r="11" spans="1:6" ht="32.25" customHeight="1">
      <c r="A11" s="162"/>
      <c r="B11" s="163"/>
      <c r="C11" s="163"/>
      <c r="D11" s="163"/>
      <c r="E11" s="163"/>
      <c r="F11" s="164"/>
    </row>
    <row r="12" spans="1:6" ht="32.25" customHeight="1">
      <c r="A12" s="162"/>
      <c r="B12" s="163"/>
      <c r="C12" s="163"/>
      <c r="D12" s="163"/>
      <c r="E12" s="163"/>
      <c r="F12" s="164"/>
    </row>
    <row r="13" spans="1:7" ht="32.25" customHeight="1">
      <c r="A13" s="151" t="s">
        <v>815</v>
      </c>
      <c r="B13" s="165"/>
      <c r="C13" s="165"/>
      <c r="D13" s="165"/>
      <c r="E13" s="165"/>
      <c r="F13" s="164"/>
      <c r="G13" s="166"/>
    </row>
    <row r="14" spans="1:6" ht="27.75" customHeight="1">
      <c r="A14" s="57" t="s">
        <v>864</v>
      </c>
      <c r="B14" s="167"/>
      <c r="C14" s="167"/>
      <c r="D14" s="167"/>
      <c r="E14" s="167"/>
      <c r="F14" s="168"/>
    </row>
    <row r="15" spans="1:6" ht="14.25">
      <c r="A15" s="168"/>
      <c r="B15" s="167"/>
      <c r="C15" s="167"/>
      <c r="D15" s="167"/>
      <c r="E15" s="167"/>
      <c r="F15" s="168"/>
    </row>
    <row r="16" spans="1:6" ht="14.25">
      <c r="A16" s="168"/>
      <c r="B16" s="167"/>
      <c r="C16" s="167"/>
      <c r="D16" s="167"/>
      <c r="E16" s="167"/>
      <c r="F16" s="168"/>
    </row>
    <row r="17" spans="1:6" ht="14.25">
      <c r="A17" s="168"/>
      <c r="B17" s="167"/>
      <c r="C17" s="167"/>
      <c r="D17" s="167"/>
      <c r="E17" s="167"/>
      <c r="F17" s="168"/>
    </row>
    <row r="18" spans="1:6" ht="14.25">
      <c r="A18" s="168"/>
      <c r="B18" s="167"/>
      <c r="C18" s="167"/>
      <c r="D18" s="167"/>
      <c r="E18" s="167"/>
      <c r="F18" s="168"/>
    </row>
    <row r="19" spans="1:6" ht="14.25">
      <c r="A19" s="168"/>
      <c r="B19" s="167"/>
      <c r="C19" s="167"/>
      <c r="D19" s="167"/>
      <c r="E19" s="167"/>
      <c r="F19" s="168"/>
    </row>
    <row r="20" spans="1:6" ht="14.25">
      <c r="A20" s="168"/>
      <c r="B20" s="167"/>
      <c r="C20" s="167"/>
      <c r="D20" s="167"/>
      <c r="E20" s="167"/>
      <c r="F20" s="168"/>
    </row>
    <row r="21" spans="1:6" ht="14.25">
      <c r="A21" s="168"/>
      <c r="B21" s="167"/>
      <c r="C21" s="167"/>
      <c r="D21" s="167"/>
      <c r="E21" s="167"/>
      <c r="F21" s="168"/>
    </row>
    <row r="22" spans="2:5" ht="14.25">
      <c r="B22" s="167"/>
      <c r="C22" s="167"/>
      <c r="D22" s="167"/>
      <c r="E22" s="167"/>
    </row>
    <row r="23" spans="1:6" ht="14.25">
      <c r="A23" s="168"/>
      <c r="B23" s="167"/>
      <c r="C23" s="167"/>
      <c r="D23" s="167"/>
      <c r="E23" s="167"/>
      <c r="F23" s="168"/>
    </row>
    <row r="24" spans="1:6" ht="14.25">
      <c r="A24" s="168"/>
      <c r="B24" s="167"/>
      <c r="C24" s="167"/>
      <c r="D24" s="167"/>
      <c r="E24" s="167"/>
      <c r="F24" s="168"/>
    </row>
    <row r="25" spans="1:6" ht="14.25">
      <c r="A25" s="168"/>
      <c r="B25" s="167"/>
      <c r="C25" s="167"/>
      <c r="D25" s="167"/>
      <c r="E25" s="167"/>
      <c r="F25" s="168"/>
    </row>
    <row r="26" spans="1:6" ht="14.25">
      <c r="A26" s="168"/>
      <c r="B26" s="167"/>
      <c r="C26" s="167"/>
      <c r="D26" s="167"/>
      <c r="E26" s="167"/>
      <c r="F26" s="168"/>
    </row>
    <row r="27" spans="1:6" ht="14.25">
      <c r="A27" s="168"/>
      <c r="B27" s="167"/>
      <c r="C27" s="167"/>
      <c r="D27" s="167"/>
      <c r="E27" s="167"/>
      <c r="F27" s="168"/>
    </row>
    <row r="28" spans="1:6" ht="14.25">
      <c r="A28" s="168"/>
      <c r="B28" s="167"/>
      <c r="C28" s="167"/>
      <c r="D28" s="167"/>
      <c r="E28" s="167"/>
      <c r="F28" s="168"/>
    </row>
    <row r="29" spans="1:6" ht="14.25">
      <c r="A29" s="168"/>
      <c r="B29" s="167"/>
      <c r="C29" s="167"/>
      <c r="D29" s="167"/>
      <c r="E29" s="167"/>
      <c r="F29" s="168"/>
    </row>
    <row r="30" spans="1:6" ht="14.25">
      <c r="A30" s="168"/>
      <c r="B30" s="167"/>
      <c r="C30" s="167"/>
      <c r="D30" s="167"/>
      <c r="E30" s="167"/>
      <c r="F30" s="168"/>
    </row>
    <row r="31" spans="2:5" ht="14.25">
      <c r="B31" s="167"/>
      <c r="C31" s="167"/>
      <c r="D31" s="167"/>
      <c r="E31" s="167"/>
    </row>
    <row r="32" spans="2:5" ht="14.25">
      <c r="B32" s="167"/>
      <c r="C32" s="167"/>
      <c r="D32" s="167"/>
      <c r="E32" s="167"/>
    </row>
    <row r="33" spans="2:5" ht="14.25">
      <c r="B33" s="167"/>
      <c r="C33" s="167"/>
      <c r="D33" s="167"/>
      <c r="E33" s="167"/>
    </row>
    <row r="34" spans="2:5" ht="14.25">
      <c r="B34" s="167"/>
      <c r="C34" s="167"/>
      <c r="D34" s="167"/>
      <c r="E34" s="167"/>
    </row>
    <row r="35" spans="2:5" ht="14.25">
      <c r="B35" s="167"/>
      <c r="C35" s="167"/>
      <c r="D35" s="167"/>
      <c r="E35" s="167"/>
    </row>
    <row r="36" spans="2:5" ht="14.25">
      <c r="B36" s="167"/>
      <c r="C36" s="167"/>
      <c r="D36" s="167"/>
      <c r="E36" s="167"/>
    </row>
    <row r="37" spans="2:5" ht="14.25">
      <c r="B37" s="167"/>
      <c r="C37" s="167"/>
      <c r="D37" s="167"/>
      <c r="E37" s="167"/>
    </row>
    <row r="38" spans="2:5" ht="14.25">
      <c r="B38" s="167"/>
      <c r="C38" s="167"/>
      <c r="D38" s="167"/>
      <c r="E38" s="167"/>
    </row>
    <row r="39" spans="2:5" ht="14.25">
      <c r="B39" s="167"/>
      <c r="C39" s="167"/>
      <c r="D39" s="167"/>
      <c r="E39" s="167"/>
    </row>
    <row r="40" spans="2:5" ht="14.25">
      <c r="B40" s="167"/>
      <c r="C40" s="167"/>
      <c r="D40" s="167"/>
      <c r="E40" s="167"/>
    </row>
    <row r="41" spans="2:5" ht="14.25">
      <c r="B41" s="167"/>
      <c r="C41" s="167"/>
      <c r="D41" s="167"/>
      <c r="E41" s="167"/>
    </row>
    <row r="42" spans="2:5" ht="14.25">
      <c r="B42" s="167"/>
      <c r="C42" s="167"/>
      <c r="D42" s="167"/>
      <c r="E42" s="167"/>
    </row>
    <row r="43" spans="2:5" ht="14.25">
      <c r="B43" s="167"/>
      <c r="C43" s="167"/>
      <c r="D43" s="167"/>
      <c r="E43" s="167"/>
    </row>
    <row r="44" spans="2:5" ht="14.25">
      <c r="B44" s="167"/>
      <c r="C44" s="167"/>
      <c r="D44" s="167"/>
      <c r="E44" s="167"/>
    </row>
    <row r="45" spans="2:5" ht="14.25">
      <c r="B45" s="167"/>
      <c r="C45" s="167"/>
      <c r="D45" s="167"/>
      <c r="E45" s="167"/>
    </row>
    <row r="46" spans="2:5" ht="14.25">
      <c r="B46" s="167"/>
      <c r="C46" s="167"/>
      <c r="D46" s="167"/>
      <c r="E46" s="167"/>
    </row>
    <row r="47" spans="2:5" ht="14.25">
      <c r="B47" s="167"/>
      <c r="C47" s="167"/>
      <c r="D47" s="167"/>
      <c r="E47" s="167"/>
    </row>
    <row r="48" spans="2:5" ht="14.25">
      <c r="B48" s="167"/>
      <c r="C48" s="167"/>
      <c r="D48" s="167"/>
      <c r="E48" s="167"/>
    </row>
    <row r="49" spans="2:5" ht="14.25">
      <c r="B49" s="167"/>
      <c r="C49" s="167"/>
      <c r="D49" s="167"/>
      <c r="E49" s="167"/>
    </row>
    <row r="50" spans="2:5" ht="14.25">
      <c r="B50" s="167"/>
      <c r="C50" s="167"/>
      <c r="D50" s="167"/>
      <c r="E50" s="167"/>
    </row>
    <row r="51" spans="2:5" ht="14.25">
      <c r="B51" s="167"/>
      <c r="C51" s="167"/>
      <c r="D51" s="167"/>
      <c r="E51" s="167"/>
    </row>
    <row r="52" spans="2:5" ht="14.25">
      <c r="B52" s="167"/>
      <c r="C52" s="167"/>
      <c r="D52" s="167"/>
      <c r="E52" s="167"/>
    </row>
    <row r="53" spans="2:5" ht="14.25">
      <c r="B53" s="167"/>
      <c r="C53" s="167"/>
      <c r="D53" s="167"/>
      <c r="E53" s="167"/>
    </row>
    <row r="54" spans="2:5" ht="14.25">
      <c r="B54" s="167"/>
      <c r="C54" s="167"/>
      <c r="D54" s="167"/>
      <c r="E54" s="167"/>
    </row>
    <row r="55" spans="2:5" ht="14.25">
      <c r="B55" s="167"/>
      <c r="C55" s="167"/>
      <c r="D55" s="167"/>
      <c r="E55" s="167"/>
    </row>
    <row r="56" spans="2:5" ht="14.25">
      <c r="B56" s="167"/>
      <c r="C56" s="167"/>
      <c r="D56" s="167"/>
      <c r="E56" s="167"/>
    </row>
    <row r="57" spans="2:5" ht="14.25">
      <c r="B57" s="167"/>
      <c r="C57" s="167"/>
      <c r="D57" s="167"/>
      <c r="E57" s="167"/>
    </row>
    <row r="58" spans="2:5" ht="14.25">
      <c r="B58" s="167"/>
      <c r="C58" s="167"/>
      <c r="D58" s="167"/>
      <c r="E58" s="167"/>
    </row>
    <row r="59" spans="2:5" ht="14.25">
      <c r="B59" s="167"/>
      <c r="C59" s="167"/>
      <c r="D59" s="167"/>
      <c r="E59" s="167"/>
    </row>
  </sheetData>
  <sheetProtection/>
  <mergeCells count="4">
    <mergeCell ref="A2:E2"/>
    <mergeCell ref="C4:E4"/>
    <mergeCell ref="A4:A5"/>
    <mergeCell ref="B4:B5"/>
  </mergeCells>
  <printOptions horizontalCentered="1"/>
  <pageMargins left="0.75" right="0.75" top="1" bottom="1" header="0.51" footer="0.51"/>
  <pageSetup fitToHeight="1" fitToWidth="1" horizontalDpi="600" verticalDpi="600" orientation="portrait" paperSize="9" scale="99"/>
</worksheet>
</file>

<file path=xl/worksheets/sheet25.xml><?xml version="1.0" encoding="utf-8"?>
<worksheet xmlns="http://schemas.openxmlformats.org/spreadsheetml/2006/main" xmlns:r="http://schemas.openxmlformats.org/officeDocument/2006/relationships">
  <dimension ref="A1:D29"/>
  <sheetViews>
    <sheetView showZeros="0" workbookViewId="0" topLeftCell="A1">
      <pane ySplit="4" topLeftCell="A5" activePane="bottomLeft" state="frozen"/>
      <selection pane="topLeft" activeCell="A1" sqref="A1"/>
      <selection pane="bottomLeft" activeCell="A32" sqref="A32"/>
    </sheetView>
  </sheetViews>
  <sheetFormatPr defaultColWidth="8.8515625" defaultRowHeight="12.75"/>
  <cols>
    <col min="1" max="1" width="38.7109375" style="143" customWidth="1"/>
    <col min="2" max="2" width="17.140625" style="143" customWidth="1"/>
    <col min="3" max="3" width="16.57421875" style="143" customWidth="1"/>
    <col min="4" max="4" width="15.28125" style="143" customWidth="1"/>
    <col min="5" max="122" width="9.140625" style="143" bestFit="1" customWidth="1"/>
    <col min="123" max="138" width="10.28125" style="143" bestFit="1" customWidth="1"/>
    <col min="139" max="219" width="9.140625" style="143" bestFit="1" customWidth="1"/>
    <col min="220" max="222" width="8.8515625" style="143" customWidth="1"/>
    <col min="223" max="16384" width="8.8515625" style="146" customWidth="1"/>
  </cols>
  <sheetData>
    <row r="1" spans="1:4" s="143" customFormat="1" ht="24" customHeight="1">
      <c r="A1" s="147" t="s">
        <v>907</v>
      </c>
      <c r="B1" s="148"/>
      <c r="C1" s="148"/>
      <c r="D1" s="148"/>
    </row>
    <row r="2" spans="1:4" s="144" customFormat="1" ht="33.75" customHeight="1">
      <c r="A2" s="559" t="s">
        <v>1137</v>
      </c>
      <c r="B2" s="559"/>
      <c r="C2" s="559"/>
      <c r="D2" s="559"/>
    </row>
    <row r="3" spans="1:4" s="145" customFormat="1" ht="21" customHeight="1">
      <c r="A3" s="565" t="s">
        <v>248</v>
      </c>
      <c r="B3" s="565"/>
      <c r="C3" s="565"/>
      <c r="D3" s="565"/>
    </row>
    <row r="4" spans="1:4" s="114" customFormat="1" ht="28.5" customHeight="1">
      <c r="A4" s="126" t="s">
        <v>908</v>
      </c>
      <c r="B4" s="99" t="s">
        <v>250</v>
      </c>
      <c r="C4" s="127" t="s">
        <v>251</v>
      </c>
      <c r="D4" s="128" t="s">
        <v>252</v>
      </c>
    </row>
    <row r="5" spans="1:4" s="116" customFormat="1" ht="27.75" customHeight="1">
      <c r="A5" s="142" t="s">
        <v>1238</v>
      </c>
      <c r="B5" s="103">
        <f>SUM(B6:B10)</f>
        <v>36623</v>
      </c>
      <c r="C5" s="103">
        <f>SUM(C6:C10)</f>
        <v>39924</v>
      </c>
      <c r="D5" s="434">
        <f>C5/B5*100-100</f>
        <v>9.013461485951453</v>
      </c>
    </row>
    <row r="6" spans="1:4" s="116" customFormat="1" ht="21.75" customHeight="1">
      <c r="A6" s="142" t="s">
        <v>909</v>
      </c>
      <c r="B6" s="129">
        <v>18721</v>
      </c>
      <c r="C6" s="104">
        <v>19479</v>
      </c>
      <c r="D6" s="434">
        <f>C6/B6*100-100</f>
        <v>4.048929010202443</v>
      </c>
    </row>
    <row r="7" spans="1:4" s="116" customFormat="1" ht="21.75" customHeight="1">
      <c r="A7" s="142" t="s">
        <v>910</v>
      </c>
      <c r="B7" s="103">
        <v>17200</v>
      </c>
      <c r="C7" s="104">
        <v>19700</v>
      </c>
      <c r="D7" s="434">
        <f>C7/B7*100-100</f>
        <v>14.534883720930239</v>
      </c>
    </row>
    <row r="8" spans="1:4" s="116" customFormat="1" ht="21.75" customHeight="1">
      <c r="A8" s="142" t="s">
        <v>911</v>
      </c>
      <c r="B8" s="103">
        <v>46</v>
      </c>
      <c r="C8" s="104">
        <v>45</v>
      </c>
      <c r="D8" s="434">
        <f>C8/B8*100-100</f>
        <v>-2.173913043478265</v>
      </c>
    </row>
    <row r="9" spans="1:4" s="116" customFormat="1" ht="21.75" customHeight="1">
      <c r="A9" s="142" t="s">
        <v>913</v>
      </c>
      <c r="B9" s="103">
        <v>656</v>
      </c>
      <c r="C9" s="104">
        <v>700</v>
      </c>
      <c r="D9" s="434">
        <f>C9/B9*100-100</f>
        <v>6.707317073170742</v>
      </c>
    </row>
    <row r="10" spans="1:4" s="116" customFormat="1" ht="21.75" customHeight="1">
      <c r="A10" s="142" t="s">
        <v>914</v>
      </c>
      <c r="B10" s="103"/>
      <c r="C10" s="104"/>
      <c r="D10" s="434"/>
    </row>
    <row r="11" spans="1:4" s="116" customFormat="1" ht="21.75" customHeight="1">
      <c r="A11" s="142" t="s">
        <v>1239</v>
      </c>
      <c r="B11" s="103">
        <f>SUM(B12:B17)</f>
        <v>30325</v>
      </c>
      <c r="C11" s="103">
        <f>SUM(C12:C17)</f>
        <v>15336</v>
      </c>
      <c r="D11" s="434">
        <f>C11/B11*100-100</f>
        <v>-49.42786479802144</v>
      </c>
    </row>
    <row r="12" spans="1:4" s="116" customFormat="1" ht="21.75" customHeight="1">
      <c r="A12" s="142" t="s">
        <v>909</v>
      </c>
      <c r="B12" s="103">
        <v>19984</v>
      </c>
      <c r="C12" s="104">
        <v>3996</v>
      </c>
      <c r="D12" s="434">
        <f>C12/B12*100-100</f>
        <v>-80.00400320256205</v>
      </c>
    </row>
    <row r="13" spans="1:4" s="116" customFormat="1" ht="21.75" customHeight="1">
      <c r="A13" s="142" t="s">
        <v>910</v>
      </c>
      <c r="B13" s="103">
        <v>9319</v>
      </c>
      <c r="C13" s="104">
        <v>9761</v>
      </c>
      <c r="D13" s="434">
        <f>C13/B13*100-100</f>
        <v>4.742998175769927</v>
      </c>
    </row>
    <row r="14" spans="1:4" s="116" customFormat="1" ht="21.75" customHeight="1">
      <c r="A14" s="142" t="s">
        <v>911</v>
      </c>
      <c r="B14" s="103">
        <v>986</v>
      </c>
      <c r="C14" s="104">
        <v>1260</v>
      </c>
      <c r="D14" s="434">
        <f>C14/B14*100-100</f>
        <v>27.789046653144013</v>
      </c>
    </row>
    <row r="15" spans="1:4" s="116" customFormat="1" ht="21.75" customHeight="1">
      <c r="A15" s="142" t="s">
        <v>912</v>
      </c>
      <c r="B15" s="103"/>
      <c r="C15" s="104">
        <v>291</v>
      </c>
      <c r="D15" s="434"/>
    </row>
    <row r="16" spans="1:4" s="115" customFormat="1" ht="21.75" customHeight="1">
      <c r="A16" s="142" t="s">
        <v>913</v>
      </c>
      <c r="B16" s="103">
        <v>36</v>
      </c>
      <c r="C16" s="104">
        <v>28</v>
      </c>
      <c r="D16" s="434">
        <f>C16/B16*100-100</f>
        <v>-22.222222222222214</v>
      </c>
    </row>
    <row r="17" spans="1:4" s="116" customFormat="1" ht="21.75" customHeight="1">
      <c r="A17" s="142" t="s">
        <v>914</v>
      </c>
      <c r="B17" s="103"/>
      <c r="C17" s="104"/>
      <c r="D17" s="434"/>
    </row>
    <row r="18" spans="1:4" ht="21.75" customHeight="1">
      <c r="A18" s="150" t="s">
        <v>915</v>
      </c>
      <c r="B18" s="433">
        <f>B5+B11</f>
        <v>66948</v>
      </c>
      <c r="C18" s="433">
        <f>C5+C11</f>
        <v>55260</v>
      </c>
      <c r="D18" s="434">
        <f>C18/B18*100-100</f>
        <v>-17.458325864850337</v>
      </c>
    </row>
    <row r="19" spans="1:4" ht="21.75" customHeight="1">
      <c r="A19" s="142" t="s">
        <v>916</v>
      </c>
      <c r="B19" s="433">
        <f>B6+B12</f>
        <v>38705</v>
      </c>
      <c r="C19" s="433">
        <f>C6+C12</f>
        <v>23475</v>
      </c>
      <c r="D19" s="434">
        <f>C19/B19*100-100</f>
        <v>-39.3489213279938</v>
      </c>
    </row>
    <row r="20" spans="1:4" ht="21.75" customHeight="1">
      <c r="A20" s="142" t="s">
        <v>917</v>
      </c>
      <c r="B20" s="433">
        <f>B7+B13</f>
        <v>26519</v>
      </c>
      <c r="C20" s="433">
        <f>C7+C13</f>
        <v>29461</v>
      </c>
      <c r="D20" s="434">
        <f>C20/B20*100-100</f>
        <v>11.093932652060772</v>
      </c>
    </row>
    <row r="21" spans="1:4" ht="21.75" customHeight="1">
      <c r="A21" s="142" t="s">
        <v>918</v>
      </c>
      <c r="B21" s="433">
        <f>B14+B8</f>
        <v>1032</v>
      </c>
      <c r="C21" s="433">
        <f>C14+C8</f>
        <v>1305</v>
      </c>
      <c r="D21" s="434">
        <f>C21/B21*100-100</f>
        <v>26.45348837209302</v>
      </c>
    </row>
    <row r="22" spans="1:4" ht="21.75" customHeight="1">
      <c r="A22" s="142" t="s">
        <v>919</v>
      </c>
      <c r="B22" s="149"/>
      <c r="C22" s="433">
        <f>C15</f>
        <v>291</v>
      </c>
      <c r="D22" s="434"/>
    </row>
    <row r="23" spans="1:4" ht="21.75" customHeight="1">
      <c r="A23" s="142" t="s">
        <v>920</v>
      </c>
      <c r="B23" s="433">
        <f>B16+B9</f>
        <v>692</v>
      </c>
      <c r="C23" s="433">
        <f>C16+C9</f>
        <v>728</v>
      </c>
      <c r="D23" s="434">
        <f>C23/B23*100-100</f>
        <v>5.202312138728331</v>
      </c>
    </row>
    <row r="24" spans="1:4" ht="21.75" customHeight="1">
      <c r="A24" s="142" t="s">
        <v>921</v>
      </c>
      <c r="B24" s="149"/>
      <c r="C24" s="149"/>
      <c r="D24" s="434"/>
    </row>
    <row r="25" spans="1:4" ht="21.75" customHeight="1">
      <c r="A25" s="150" t="s">
        <v>922</v>
      </c>
      <c r="B25" s="149"/>
      <c r="C25" s="149"/>
      <c r="D25" s="434"/>
    </row>
    <row r="26" spans="1:4" ht="21.75" customHeight="1">
      <c r="A26" s="142" t="s">
        <v>923</v>
      </c>
      <c r="B26" s="149"/>
      <c r="C26" s="149"/>
      <c r="D26" s="434"/>
    </row>
    <row r="27" spans="1:4" ht="21.75" customHeight="1">
      <c r="A27" s="142" t="s">
        <v>924</v>
      </c>
      <c r="B27" s="149"/>
      <c r="C27" s="149"/>
      <c r="D27" s="434"/>
    </row>
    <row r="28" spans="1:4" ht="21.75" customHeight="1">
      <c r="A28" s="151" t="s">
        <v>925</v>
      </c>
      <c r="B28" s="433">
        <f>B18</f>
        <v>66948</v>
      </c>
      <c r="C28" s="433">
        <f>C18</f>
        <v>55260</v>
      </c>
      <c r="D28" s="434">
        <f>C28/B28*100-100</f>
        <v>-17.458325864850337</v>
      </c>
    </row>
    <row r="29" ht="18.75" customHeight="1">
      <c r="A29" s="136"/>
    </row>
  </sheetData>
  <sheetProtection/>
  <mergeCells count="2">
    <mergeCell ref="A2:D2"/>
    <mergeCell ref="A3:D3"/>
  </mergeCells>
  <printOptions horizontalCentered="1"/>
  <pageMargins left="0.59" right="0.59" top="0.7900000000000001" bottom="0.7900000000000001" header="0.31" footer="0.31"/>
  <pageSetup errors="NA" firstPageNumber="1" useFirstPageNumber="1" horizontalDpi="600" verticalDpi="600" orientation="portrait" paperSize="9" scale="98"/>
</worksheet>
</file>

<file path=xl/worksheets/sheet26.xml><?xml version="1.0" encoding="utf-8"?>
<worksheet xmlns="http://schemas.openxmlformats.org/spreadsheetml/2006/main" xmlns:r="http://schemas.openxmlformats.org/officeDocument/2006/relationships">
  <sheetPr>
    <pageSetUpPr fitToPage="1"/>
  </sheetPr>
  <dimension ref="A1:D23"/>
  <sheetViews>
    <sheetView showZeros="0" workbookViewId="0" topLeftCell="A1">
      <pane ySplit="4" topLeftCell="A14" activePane="bottomLeft" state="frozen"/>
      <selection pane="topLeft" activeCell="A1" sqref="A1"/>
      <selection pane="bottomLeft" activeCell="A13" sqref="A13"/>
    </sheetView>
  </sheetViews>
  <sheetFormatPr defaultColWidth="10.140625" defaultRowHeight="12.75"/>
  <cols>
    <col min="1" max="1" width="47.00390625" style="88" customWidth="1"/>
    <col min="2" max="2" width="17.7109375" style="89" customWidth="1"/>
    <col min="3" max="3" width="17.7109375" style="90" customWidth="1"/>
    <col min="4" max="4" width="16.57421875" style="91" customWidth="1"/>
    <col min="5" max="5" width="12.8515625" style="88" bestFit="1" customWidth="1"/>
    <col min="6" max="16384" width="10.140625" style="88" customWidth="1"/>
  </cols>
  <sheetData>
    <row r="1" spans="1:4" s="81" customFormat="1" ht="21.75" customHeight="1">
      <c r="A1" s="137" t="s">
        <v>926</v>
      </c>
      <c r="B1" s="93"/>
      <c r="C1" s="93"/>
      <c r="D1" s="138"/>
    </row>
    <row r="2" spans="1:4" s="82" customFormat="1" ht="30" customHeight="1">
      <c r="A2" s="566" t="s">
        <v>1138</v>
      </c>
      <c r="B2" s="566"/>
      <c r="C2" s="566"/>
      <c r="D2" s="566"/>
    </row>
    <row r="3" spans="1:4" s="83" customFormat="1" ht="20.25" customHeight="1">
      <c r="A3" s="139"/>
      <c r="B3" s="139"/>
      <c r="C3" s="139"/>
      <c r="D3" s="140" t="s">
        <v>248</v>
      </c>
    </row>
    <row r="4" spans="1:4" s="84" customFormat="1" ht="27" customHeight="1">
      <c r="A4" s="98" t="s">
        <v>249</v>
      </c>
      <c r="B4" s="99" t="s">
        <v>250</v>
      </c>
      <c r="C4" s="100" t="s">
        <v>251</v>
      </c>
      <c r="D4" s="101" t="s">
        <v>252</v>
      </c>
    </row>
    <row r="5" spans="1:4" ht="19.5" customHeight="1">
      <c r="A5" s="141" t="s">
        <v>1240</v>
      </c>
      <c r="B5" s="103">
        <f>SUM(B6:B8)</f>
        <v>34779.189999999995</v>
      </c>
      <c r="C5" s="103">
        <f>SUM(C6:C8)</f>
        <v>39493.47</v>
      </c>
      <c r="D5" s="435">
        <f aca="true" t="shared" si="0" ref="D5:D13">C5/B5*100-100</f>
        <v>13.554887275983148</v>
      </c>
    </row>
    <row r="6" spans="1:4" ht="19.5" customHeight="1">
      <c r="A6" s="141" t="s">
        <v>928</v>
      </c>
      <c r="B6" s="103">
        <v>33879.81</v>
      </c>
      <c r="C6" s="104">
        <v>38613.47</v>
      </c>
      <c r="D6" s="435">
        <f t="shared" si="0"/>
        <v>13.971920149493172</v>
      </c>
    </row>
    <row r="7" spans="1:4" ht="19.5" customHeight="1">
      <c r="A7" s="141" t="s">
        <v>927</v>
      </c>
      <c r="B7" s="103">
        <v>134</v>
      </c>
      <c r="C7" s="104">
        <v>80</v>
      </c>
      <c r="D7" s="435">
        <f t="shared" si="0"/>
        <v>-40.29850746268657</v>
      </c>
    </row>
    <row r="8" spans="1:4" ht="22.5" customHeight="1">
      <c r="A8" s="105" t="s">
        <v>929</v>
      </c>
      <c r="B8" s="103">
        <v>765.38</v>
      </c>
      <c r="C8" s="104">
        <v>800</v>
      </c>
      <c r="D8" s="435">
        <f t="shared" si="0"/>
        <v>4.523243356241352</v>
      </c>
    </row>
    <row r="9" spans="1:4" ht="19.5" customHeight="1">
      <c r="A9" s="102" t="s">
        <v>1241</v>
      </c>
      <c r="B9" s="103">
        <f>SUM(B10:B14)</f>
        <v>10655.559999999998</v>
      </c>
      <c r="C9" s="103">
        <f>SUM(C10:C14)</f>
        <v>11287.710000000001</v>
      </c>
      <c r="D9" s="435">
        <f t="shared" si="0"/>
        <v>5.932583552624209</v>
      </c>
    </row>
    <row r="10" spans="1:4" ht="19.5" customHeight="1">
      <c r="A10" s="105" t="s">
        <v>930</v>
      </c>
      <c r="B10" s="103">
        <v>8931.96</v>
      </c>
      <c r="C10" s="104">
        <v>9398.87</v>
      </c>
      <c r="D10" s="435">
        <f t="shared" si="0"/>
        <v>5.227408094080161</v>
      </c>
    </row>
    <row r="11" spans="1:4" ht="19.5" customHeight="1">
      <c r="A11" s="105" t="s">
        <v>931</v>
      </c>
      <c r="B11" s="103">
        <v>1617.96</v>
      </c>
      <c r="C11" s="104">
        <v>1697.69</v>
      </c>
      <c r="D11" s="435">
        <f t="shared" si="0"/>
        <v>4.927810329056342</v>
      </c>
    </row>
    <row r="12" spans="1:4" ht="19.5" customHeight="1">
      <c r="A12" s="105" t="s">
        <v>932</v>
      </c>
      <c r="B12" s="103">
        <v>65.64</v>
      </c>
      <c r="C12" s="104">
        <v>147.15</v>
      </c>
      <c r="D12" s="435">
        <f t="shared" si="0"/>
        <v>124.17733089579522</v>
      </c>
    </row>
    <row r="13" spans="1:4" ht="19.5" customHeight="1">
      <c r="A13" s="102" t="s">
        <v>927</v>
      </c>
      <c r="B13" s="103">
        <v>40</v>
      </c>
      <c r="C13" s="104">
        <v>44</v>
      </c>
      <c r="D13" s="435">
        <f t="shared" si="0"/>
        <v>10.000000000000014</v>
      </c>
    </row>
    <row r="14" spans="1:4" ht="19.5" customHeight="1">
      <c r="A14" s="102" t="s">
        <v>933</v>
      </c>
      <c r="B14" s="103"/>
      <c r="C14" s="104"/>
      <c r="D14" s="435"/>
    </row>
    <row r="15" spans="1:4" ht="19.5" customHeight="1">
      <c r="A15" s="108" t="s">
        <v>934</v>
      </c>
      <c r="B15" s="106">
        <f>B5+B9</f>
        <v>45434.74999999999</v>
      </c>
      <c r="C15" s="106">
        <f>C5+C9</f>
        <v>50781.18</v>
      </c>
      <c r="D15" s="435">
        <f>C15/B15*100-100</f>
        <v>11.767270646366512</v>
      </c>
    </row>
    <row r="16" spans="1:4" ht="19.5" customHeight="1">
      <c r="A16" s="102" t="s">
        <v>935</v>
      </c>
      <c r="B16" s="106">
        <v>44496</v>
      </c>
      <c r="C16" s="106">
        <v>49857</v>
      </c>
      <c r="D16" s="435">
        <f>C16/B16*100-100</f>
        <v>12.048274002157484</v>
      </c>
    </row>
    <row r="17" spans="1:4" ht="19.5" customHeight="1">
      <c r="A17" s="102" t="s">
        <v>927</v>
      </c>
      <c r="B17" s="106">
        <v>174</v>
      </c>
      <c r="C17" s="106">
        <v>124</v>
      </c>
      <c r="D17" s="435">
        <f>C17/B17*100-100</f>
        <v>-28.735632183908038</v>
      </c>
    </row>
    <row r="18" spans="1:4" ht="19.5" customHeight="1">
      <c r="A18" s="102" t="s">
        <v>936</v>
      </c>
      <c r="B18" s="106">
        <v>765</v>
      </c>
      <c r="C18" s="106">
        <v>800</v>
      </c>
      <c r="D18" s="435">
        <f>C18/B18*100-100</f>
        <v>4.575163398692823</v>
      </c>
    </row>
    <row r="19" spans="1:4" ht="19.5" customHeight="1">
      <c r="A19" s="108" t="s">
        <v>937</v>
      </c>
      <c r="B19" s="111"/>
      <c r="C19" s="106"/>
      <c r="D19" s="435"/>
    </row>
    <row r="20" spans="1:4" ht="19.5" customHeight="1">
      <c r="A20" s="142" t="s">
        <v>923</v>
      </c>
      <c r="B20" s="111"/>
      <c r="C20" s="106"/>
      <c r="D20" s="435"/>
    </row>
    <row r="21" spans="1:4" ht="19.5" customHeight="1">
      <c r="A21" s="142" t="s">
        <v>924</v>
      </c>
      <c r="B21" s="111"/>
      <c r="C21" s="106"/>
      <c r="D21" s="435"/>
    </row>
    <row r="22" spans="1:4" ht="19.5" customHeight="1">
      <c r="A22" s="107" t="s">
        <v>938</v>
      </c>
      <c r="B22" s="106">
        <f>B15</f>
        <v>45434.74999999999</v>
      </c>
      <c r="C22" s="106">
        <f>C15</f>
        <v>50781.18</v>
      </c>
      <c r="D22" s="435">
        <f>C22/B22*100-100</f>
        <v>11.767270646366512</v>
      </c>
    </row>
    <row r="23" ht="21.75" customHeight="1">
      <c r="A23" s="136"/>
    </row>
  </sheetData>
  <sheetProtection/>
  <mergeCells count="1">
    <mergeCell ref="A2:D2"/>
  </mergeCells>
  <printOptions horizontalCentered="1"/>
  <pageMargins left="0.5902777777777778" right="0.5902777777777778" top="0.7909722222222222" bottom="0.7909722222222222" header="0.3104166666666667" footer="0.3104166666666667"/>
  <pageSetup errors="NA" firstPageNumber="1" useFirstPageNumber="1" fitToHeight="0" fitToWidth="1" horizontalDpi="600" verticalDpi="600" orientation="portrait" paperSize="9" scale="93"/>
</worksheet>
</file>

<file path=xl/worksheets/sheet27.xml><?xml version="1.0" encoding="utf-8"?>
<worksheet xmlns="http://schemas.openxmlformats.org/spreadsheetml/2006/main" xmlns:r="http://schemas.openxmlformats.org/officeDocument/2006/relationships">
  <dimension ref="A1:H62"/>
  <sheetViews>
    <sheetView zoomScaleSheetLayoutView="100" workbookViewId="0" topLeftCell="A1">
      <selection activeCell="B6" sqref="B6:B7"/>
    </sheetView>
  </sheetViews>
  <sheetFormatPr defaultColWidth="10.00390625" defaultRowHeight="12.75"/>
  <cols>
    <col min="1" max="1" width="51.28125" style="1" customWidth="1"/>
    <col min="2" max="2" width="34.57421875" style="1" customWidth="1"/>
    <col min="3" max="16384" width="10.00390625" style="1" customWidth="1"/>
  </cols>
  <sheetData>
    <row r="1" spans="1:5" ht="18" customHeight="1">
      <c r="A1" s="69" t="s">
        <v>939</v>
      </c>
      <c r="B1" s="70"/>
      <c r="C1" s="71"/>
      <c r="D1" s="71"/>
      <c r="E1" s="71"/>
    </row>
    <row r="2" spans="1:5" ht="39" customHeight="1">
      <c r="A2" s="567" t="s">
        <v>1139</v>
      </c>
      <c r="B2" s="567"/>
      <c r="C2" s="71"/>
      <c r="D2" s="71"/>
      <c r="E2" s="71"/>
    </row>
    <row r="3" spans="1:5" ht="27" customHeight="1">
      <c r="A3" s="71"/>
      <c r="B3" s="72" t="s">
        <v>248</v>
      </c>
      <c r="C3" s="71"/>
      <c r="D3" s="71"/>
      <c r="E3" s="71"/>
    </row>
    <row r="4" spans="1:5" ht="42.75" customHeight="1">
      <c r="A4" s="132" t="s">
        <v>940</v>
      </c>
      <c r="B4" s="133" t="s">
        <v>251</v>
      </c>
      <c r="C4" s="71"/>
      <c r="D4" s="71"/>
      <c r="E4" s="71"/>
    </row>
    <row r="5" spans="1:8" ht="39.75" customHeight="1">
      <c r="A5" s="134" t="s">
        <v>941</v>
      </c>
      <c r="B5" s="109">
        <f>SUM(B6:B7)</f>
        <v>73925</v>
      </c>
      <c r="C5" s="71"/>
      <c r="D5" s="71"/>
      <c r="E5" s="71"/>
      <c r="G5" s="77" t="s">
        <v>942</v>
      </c>
      <c r="H5" s="77" t="s">
        <v>942</v>
      </c>
    </row>
    <row r="6" spans="1:5" ht="39.75" customHeight="1">
      <c r="A6" s="135" t="s">
        <v>1248</v>
      </c>
      <c r="B6" s="104">
        <v>2600</v>
      </c>
      <c r="C6" s="71"/>
      <c r="D6" s="71"/>
      <c r="E6" s="71"/>
    </row>
    <row r="7" spans="1:5" ht="39.75" customHeight="1">
      <c r="A7" s="135" t="s">
        <v>1249</v>
      </c>
      <c r="B7" s="104">
        <v>71325</v>
      </c>
      <c r="C7" s="71"/>
      <c r="D7" s="71"/>
      <c r="E7" s="71"/>
    </row>
    <row r="8" spans="1:5" ht="14.25">
      <c r="A8" s="136"/>
      <c r="B8" s="80"/>
      <c r="C8" s="71"/>
      <c r="D8" s="71"/>
      <c r="E8" s="71"/>
    </row>
    <row r="9" spans="1:5" ht="14.25">
      <c r="A9" s="71"/>
      <c r="B9" s="80"/>
      <c r="C9" s="71"/>
      <c r="D9" s="71"/>
      <c r="E9" s="71"/>
    </row>
    <row r="10" spans="1:5" ht="14.25">
      <c r="A10" s="71"/>
      <c r="B10" s="80"/>
      <c r="C10" s="71"/>
      <c r="D10" s="71"/>
      <c r="E10" s="71"/>
    </row>
    <row r="11" spans="1:5" ht="14.25">
      <c r="A11" s="71"/>
      <c r="B11" s="80"/>
      <c r="C11" s="71"/>
      <c r="D11" s="71"/>
      <c r="E11" s="71"/>
    </row>
    <row r="12" spans="1:5" ht="14.25">
      <c r="A12" s="71"/>
      <c r="B12" s="80"/>
      <c r="C12" s="71"/>
      <c r="D12" s="71"/>
      <c r="E12" s="71"/>
    </row>
    <row r="13" spans="1:5" ht="14.25">
      <c r="A13" s="71"/>
      <c r="B13" s="80"/>
      <c r="C13" s="71"/>
      <c r="D13" s="71"/>
      <c r="E13" s="71"/>
    </row>
    <row r="14" spans="1:5" ht="14.25">
      <c r="A14" s="71"/>
      <c r="B14" s="80"/>
      <c r="C14" s="71"/>
      <c r="D14" s="71"/>
      <c r="E14" s="71"/>
    </row>
    <row r="15" spans="1:5" ht="14.25">
      <c r="A15" s="71"/>
      <c r="B15" s="80"/>
      <c r="C15" s="71"/>
      <c r="D15" s="71"/>
      <c r="E15" s="71"/>
    </row>
    <row r="16" spans="1:5" ht="14.25">
      <c r="A16" s="71"/>
      <c r="B16" s="80"/>
      <c r="C16" s="71"/>
      <c r="D16" s="71"/>
      <c r="E16" s="71"/>
    </row>
    <row r="17" spans="1:5" ht="14.25">
      <c r="A17" s="71"/>
      <c r="B17" s="80"/>
      <c r="C17" s="71"/>
      <c r="D17" s="71"/>
      <c r="E17" s="71"/>
    </row>
    <row r="18" spans="1:5" ht="14.25">
      <c r="A18" s="71"/>
      <c r="B18" s="80"/>
      <c r="C18" s="71"/>
      <c r="D18" s="71"/>
      <c r="E18" s="71"/>
    </row>
    <row r="19" spans="1:5" ht="14.25">
      <c r="A19" s="71"/>
      <c r="B19" s="80"/>
      <c r="C19" s="71"/>
      <c r="D19" s="71"/>
      <c r="E19" s="71"/>
    </row>
    <row r="20" spans="1:5" ht="14.25">
      <c r="A20" s="71"/>
      <c r="B20" s="80"/>
      <c r="C20" s="71"/>
      <c r="D20" s="71"/>
      <c r="E20" s="71"/>
    </row>
    <row r="21" spans="1:5" ht="14.25">
      <c r="A21" s="71"/>
      <c r="B21" s="80"/>
      <c r="C21" s="71"/>
      <c r="D21" s="71"/>
      <c r="E21" s="71"/>
    </row>
    <row r="22" spans="1:5" ht="14.25">
      <c r="A22" s="71"/>
      <c r="B22" s="80"/>
      <c r="C22" s="71"/>
      <c r="D22" s="71"/>
      <c r="E22" s="71"/>
    </row>
    <row r="23" spans="1:5" ht="14.25">
      <c r="A23" s="71"/>
      <c r="B23" s="80"/>
      <c r="C23" s="71"/>
      <c r="D23" s="71"/>
      <c r="E23" s="71"/>
    </row>
    <row r="24" spans="1:5" ht="14.25">
      <c r="A24" s="71"/>
      <c r="B24" s="80"/>
      <c r="C24" s="71"/>
      <c r="D24" s="71"/>
      <c r="E24" s="71"/>
    </row>
    <row r="25" ht="14.25">
      <c r="B25" s="80"/>
    </row>
    <row r="26" spans="1:5" ht="14.25">
      <c r="A26" s="71"/>
      <c r="B26" s="80"/>
      <c r="C26" s="71"/>
      <c r="D26" s="71"/>
      <c r="E26" s="71"/>
    </row>
    <row r="27" spans="1:5" ht="14.25">
      <c r="A27" s="71"/>
      <c r="B27" s="80"/>
      <c r="C27" s="71"/>
      <c r="D27" s="71"/>
      <c r="E27" s="71"/>
    </row>
    <row r="28" spans="1:5" ht="14.25">
      <c r="A28" s="71"/>
      <c r="B28" s="80"/>
      <c r="C28" s="71"/>
      <c r="D28" s="71"/>
      <c r="E28" s="71"/>
    </row>
    <row r="29" spans="1:5" ht="14.25">
      <c r="A29" s="71"/>
      <c r="B29" s="80"/>
      <c r="C29" s="71"/>
      <c r="D29" s="71"/>
      <c r="E29" s="71"/>
    </row>
    <row r="30" spans="1:5" ht="14.25">
      <c r="A30" s="71"/>
      <c r="B30" s="80"/>
      <c r="C30" s="71"/>
      <c r="D30" s="71"/>
      <c r="E30" s="71"/>
    </row>
    <row r="31" spans="1:5" ht="14.25">
      <c r="A31" s="71"/>
      <c r="B31" s="80"/>
      <c r="C31" s="71"/>
      <c r="D31" s="71"/>
      <c r="E31" s="71"/>
    </row>
    <row r="32" spans="1:5" ht="14.25">
      <c r="A32" s="71"/>
      <c r="B32" s="80"/>
      <c r="C32" s="71"/>
      <c r="D32" s="71"/>
      <c r="E32" s="71"/>
    </row>
    <row r="33" spans="1:5" ht="14.25">
      <c r="A33" s="71"/>
      <c r="B33" s="80"/>
      <c r="C33" s="71"/>
      <c r="D33" s="71"/>
      <c r="E33" s="71"/>
    </row>
    <row r="34" ht="14.25">
      <c r="B34" s="80"/>
    </row>
    <row r="35" ht="14.25">
      <c r="B35" s="80"/>
    </row>
    <row r="36" ht="14.25">
      <c r="B36" s="80"/>
    </row>
    <row r="37" ht="14.25">
      <c r="B37" s="80"/>
    </row>
    <row r="38" ht="14.25">
      <c r="B38" s="80"/>
    </row>
    <row r="39" ht="14.25">
      <c r="B39" s="80"/>
    </row>
    <row r="40" ht="14.25">
      <c r="B40" s="80"/>
    </row>
    <row r="41" ht="14.25">
      <c r="B41" s="80"/>
    </row>
    <row r="42" ht="14.25">
      <c r="B42" s="80"/>
    </row>
    <row r="43" ht="14.25">
      <c r="B43" s="80"/>
    </row>
    <row r="44" ht="14.25">
      <c r="B44" s="80"/>
    </row>
    <row r="45" ht="14.25">
      <c r="B45" s="80"/>
    </row>
    <row r="46" ht="14.25">
      <c r="B46" s="80"/>
    </row>
    <row r="47" ht="14.25">
      <c r="B47" s="80"/>
    </row>
    <row r="48" ht="14.25">
      <c r="B48" s="80"/>
    </row>
    <row r="49" ht="14.25">
      <c r="B49" s="80"/>
    </row>
    <row r="50" ht="14.25">
      <c r="B50" s="80"/>
    </row>
    <row r="51" ht="14.25">
      <c r="B51" s="80"/>
    </row>
    <row r="52" ht="14.25">
      <c r="B52" s="80"/>
    </row>
    <row r="53" ht="14.25">
      <c r="B53" s="80"/>
    </row>
    <row r="54" ht="14.25">
      <c r="B54" s="80"/>
    </row>
    <row r="55" ht="14.25">
      <c r="B55" s="80"/>
    </row>
    <row r="56" ht="14.25">
      <c r="B56" s="80"/>
    </row>
    <row r="57" ht="14.25">
      <c r="B57" s="80"/>
    </row>
    <row r="58" ht="14.25">
      <c r="B58" s="80"/>
    </row>
    <row r="59" ht="14.25">
      <c r="B59" s="80"/>
    </row>
    <row r="60" ht="14.25">
      <c r="B60" s="80"/>
    </row>
    <row r="61" ht="14.25">
      <c r="B61" s="80"/>
    </row>
    <row r="62" ht="14.25">
      <c r="B62" s="80"/>
    </row>
  </sheetData>
  <sheetProtection/>
  <mergeCells count="1">
    <mergeCell ref="A2:B2"/>
  </mergeCells>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sheetPr>
    <pageSetUpPr fitToPage="1"/>
  </sheetPr>
  <dimension ref="A1:D31"/>
  <sheetViews>
    <sheetView showZeros="0" workbookViewId="0" topLeftCell="A1">
      <selection activeCell="F26" sqref="F26"/>
    </sheetView>
  </sheetViews>
  <sheetFormatPr defaultColWidth="10.00390625" defaultRowHeight="12.75"/>
  <cols>
    <col min="1" max="1" width="42.7109375" style="116" customWidth="1"/>
    <col min="2" max="2" width="16.140625" style="117" customWidth="1"/>
    <col min="3" max="3" width="16.28125" style="118" customWidth="1"/>
    <col min="4" max="4" width="13.28125" style="119" customWidth="1"/>
    <col min="5" max="16384" width="10.00390625" style="116" customWidth="1"/>
  </cols>
  <sheetData>
    <row r="1" spans="1:4" s="112" customFormat="1" ht="20.25" customHeight="1">
      <c r="A1" s="92" t="s">
        <v>943</v>
      </c>
      <c r="B1" s="120"/>
      <c r="C1" s="121"/>
      <c r="D1" s="122"/>
    </row>
    <row r="2" spans="1:4" ht="25.5" customHeight="1">
      <c r="A2" s="548" t="s">
        <v>1140</v>
      </c>
      <c r="B2" s="548"/>
      <c r="C2" s="548"/>
      <c r="D2" s="548"/>
    </row>
    <row r="3" spans="1:4" s="113" customFormat="1" ht="21" customHeight="1">
      <c r="A3" s="123"/>
      <c r="B3" s="124"/>
      <c r="C3" s="125"/>
      <c r="D3" s="97" t="s">
        <v>248</v>
      </c>
    </row>
    <row r="4" spans="1:4" s="114" customFormat="1" ht="27.75" customHeight="1">
      <c r="A4" s="126" t="s">
        <v>908</v>
      </c>
      <c r="B4" s="99" t="s">
        <v>250</v>
      </c>
      <c r="C4" s="127" t="s">
        <v>251</v>
      </c>
      <c r="D4" s="128" t="s">
        <v>320</v>
      </c>
    </row>
    <row r="5" spans="1:4" ht="21.75" customHeight="1">
      <c r="A5" s="102" t="s">
        <v>944</v>
      </c>
      <c r="B5" s="129">
        <f>SUM(B6:B10)</f>
        <v>36623</v>
      </c>
      <c r="C5" s="129">
        <f>SUM(C6:C10)</f>
        <v>39924</v>
      </c>
      <c r="D5" s="434">
        <f>C5/B5*100-100</f>
        <v>9.013461485951453</v>
      </c>
    </row>
    <row r="6" spans="1:4" ht="21.75" customHeight="1">
      <c r="A6" s="102" t="s">
        <v>909</v>
      </c>
      <c r="B6" s="103">
        <v>18721</v>
      </c>
      <c r="C6" s="104">
        <v>19479</v>
      </c>
      <c r="D6" s="434">
        <f>C6/B6*100-100</f>
        <v>4.048929010202443</v>
      </c>
    </row>
    <row r="7" spans="1:4" ht="21.75" customHeight="1">
      <c r="A7" s="102" t="s">
        <v>910</v>
      </c>
      <c r="B7" s="103">
        <v>17200</v>
      </c>
      <c r="C7" s="104">
        <v>19700</v>
      </c>
      <c r="D7" s="434">
        <f>C7/B7*100-100</f>
        <v>14.534883720930239</v>
      </c>
    </row>
    <row r="8" spans="1:4" ht="21.75" customHeight="1">
      <c r="A8" s="102" t="s">
        <v>911</v>
      </c>
      <c r="B8" s="103">
        <v>46</v>
      </c>
      <c r="C8" s="104">
        <v>45</v>
      </c>
      <c r="D8" s="434">
        <f>C8/B8*100-100</f>
        <v>-2.173913043478265</v>
      </c>
    </row>
    <row r="9" spans="1:4" ht="21.75" customHeight="1">
      <c r="A9" s="102" t="s">
        <v>913</v>
      </c>
      <c r="B9" s="103">
        <v>656</v>
      </c>
      <c r="C9" s="104">
        <v>700</v>
      </c>
      <c r="D9" s="434">
        <f>C9/B9*100-100</f>
        <v>6.707317073170742</v>
      </c>
    </row>
    <row r="10" spans="1:4" ht="21.75" customHeight="1">
      <c r="A10" s="102" t="s">
        <v>914</v>
      </c>
      <c r="B10" s="103"/>
      <c r="C10" s="104"/>
      <c r="D10" s="434"/>
    </row>
    <row r="11" spans="1:4" ht="21.75" customHeight="1">
      <c r="A11" s="102" t="s">
        <v>945</v>
      </c>
      <c r="B11" s="103">
        <f>SUM(B12:B17)</f>
        <v>30325</v>
      </c>
      <c r="C11" s="103">
        <f>SUM(C12:C17)</f>
        <v>15336</v>
      </c>
      <c r="D11" s="434">
        <f>C11/B11*100-100</f>
        <v>-49.42786479802144</v>
      </c>
    </row>
    <row r="12" spans="1:4" ht="21.75" customHeight="1">
      <c r="A12" s="102" t="s">
        <v>909</v>
      </c>
      <c r="B12" s="103">
        <v>19984</v>
      </c>
      <c r="C12" s="104">
        <v>3996</v>
      </c>
      <c r="D12" s="434">
        <f>C12/B12*100-100</f>
        <v>-80.00400320256205</v>
      </c>
    </row>
    <row r="13" spans="1:4" ht="21.75" customHeight="1">
      <c r="A13" s="102" t="s">
        <v>910</v>
      </c>
      <c r="B13" s="103">
        <v>9319</v>
      </c>
      <c r="C13" s="104">
        <v>9761</v>
      </c>
      <c r="D13" s="434">
        <f>C13/B13*100-100</f>
        <v>4.742998175769927</v>
      </c>
    </row>
    <row r="14" spans="1:4" ht="21.75" customHeight="1">
      <c r="A14" s="102" t="s">
        <v>911</v>
      </c>
      <c r="B14" s="103">
        <v>986</v>
      </c>
      <c r="C14" s="104">
        <v>1260</v>
      </c>
      <c r="D14" s="434">
        <f>C14/B14*100-100</f>
        <v>27.789046653144013</v>
      </c>
    </row>
    <row r="15" spans="1:4" ht="21.75" customHeight="1">
      <c r="A15" s="102" t="s">
        <v>912</v>
      </c>
      <c r="B15" s="103"/>
      <c r="C15" s="104">
        <v>291</v>
      </c>
      <c r="D15" s="434"/>
    </row>
    <row r="16" spans="1:4" ht="21.75" customHeight="1">
      <c r="A16" s="102" t="s">
        <v>913</v>
      </c>
      <c r="B16" s="103">
        <v>36</v>
      </c>
      <c r="C16" s="104">
        <v>28</v>
      </c>
      <c r="D16" s="434">
        <f>C16/B16*100-100</f>
        <v>-22.222222222222214</v>
      </c>
    </row>
    <row r="17" spans="1:4" ht="21.75" customHeight="1">
      <c r="A17" s="102" t="s">
        <v>914</v>
      </c>
      <c r="B17" s="103"/>
      <c r="C17" s="104"/>
      <c r="D17" s="434"/>
    </row>
    <row r="18" spans="1:4" ht="21.75" customHeight="1">
      <c r="A18" s="107" t="s">
        <v>946</v>
      </c>
      <c r="B18" s="106">
        <f aca="true" t="shared" si="0" ref="B18:C21">B5+B11</f>
        <v>66948</v>
      </c>
      <c r="C18" s="106">
        <f t="shared" si="0"/>
        <v>55260</v>
      </c>
      <c r="D18" s="434">
        <f>C18/B18*100-100</f>
        <v>-17.458325864850337</v>
      </c>
    </row>
    <row r="19" spans="1:4" ht="21.75" customHeight="1">
      <c r="A19" s="102" t="s">
        <v>916</v>
      </c>
      <c r="B19" s="106">
        <f t="shared" si="0"/>
        <v>38705</v>
      </c>
      <c r="C19" s="106">
        <f t="shared" si="0"/>
        <v>23475</v>
      </c>
      <c r="D19" s="434">
        <f>C19/B19*100-100</f>
        <v>-39.3489213279938</v>
      </c>
    </row>
    <row r="20" spans="1:4" ht="21.75" customHeight="1">
      <c r="A20" s="102" t="s">
        <v>917</v>
      </c>
      <c r="B20" s="106">
        <f t="shared" si="0"/>
        <v>26519</v>
      </c>
      <c r="C20" s="106">
        <f t="shared" si="0"/>
        <v>29461</v>
      </c>
      <c r="D20" s="434">
        <f>C20/B20*100-100</f>
        <v>11.093932652060772</v>
      </c>
    </row>
    <row r="21" spans="1:4" ht="21.75" customHeight="1">
      <c r="A21" s="102" t="s">
        <v>918</v>
      </c>
      <c r="B21" s="106">
        <f t="shared" si="0"/>
        <v>1032</v>
      </c>
      <c r="C21" s="106">
        <f t="shared" si="0"/>
        <v>1305</v>
      </c>
      <c r="D21" s="434">
        <f>C21/B21*100-100</f>
        <v>26.45348837209302</v>
      </c>
    </row>
    <row r="22" spans="1:4" ht="21.75" customHeight="1">
      <c r="A22" s="102" t="s">
        <v>919</v>
      </c>
      <c r="B22" s="106"/>
      <c r="C22" s="104">
        <v>291</v>
      </c>
      <c r="D22" s="434"/>
    </row>
    <row r="23" spans="1:4" ht="21.75" customHeight="1">
      <c r="A23" s="102" t="s">
        <v>920</v>
      </c>
      <c r="B23" s="106">
        <f>B9+B16</f>
        <v>692</v>
      </c>
      <c r="C23" s="106">
        <f>C9+C16</f>
        <v>728</v>
      </c>
      <c r="D23" s="434">
        <f>C23/B23*100-100</f>
        <v>5.202312138728331</v>
      </c>
    </row>
    <row r="24" spans="1:4" ht="21.75" customHeight="1">
      <c r="A24" s="102" t="s">
        <v>921</v>
      </c>
      <c r="B24" s="103"/>
      <c r="C24" s="106"/>
      <c r="D24" s="434"/>
    </row>
    <row r="25" spans="1:4" ht="21.75" customHeight="1">
      <c r="A25" s="108" t="s">
        <v>922</v>
      </c>
      <c r="B25" s="110"/>
      <c r="C25" s="110"/>
      <c r="D25" s="434"/>
    </row>
    <row r="26" spans="1:4" ht="21.75" customHeight="1">
      <c r="A26" s="102" t="s">
        <v>947</v>
      </c>
      <c r="B26" s="130"/>
      <c r="C26" s="131"/>
      <c r="D26" s="434"/>
    </row>
    <row r="27" spans="1:4" ht="21.75" customHeight="1">
      <c r="A27" s="102" t="s">
        <v>948</v>
      </c>
      <c r="B27" s="130"/>
      <c r="C27" s="131"/>
      <c r="D27" s="434"/>
    </row>
    <row r="28" spans="1:4" ht="21.75" customHeight="1">
      <c r="A28" s="108" t="s">
        <v>949</v>
      </c>
      <c r="B28" s="130"/>
      <c r="C28" s="131"/>
      <c r="D28" s="434"/>
    </row>
    <row r="29" spans="1:4" ht="21.75" customHeight="1">
      <c r="A29" s="102" t="s">
        <v>947</v>
      </c>
      <c r="B29" s="130"/>
      <c r="C29" s="131"/>
      <c r="D29" s="434"/>
    </row>
    <row r="30" spans="1:4" ht="21.75" customHeight="1">
      <c r="A30" s="102" t="s">
        <v>948</v>
      </c>
      <c r="B30" s="130"/>
      <c r="C30" s="131"/>
      <c r="D30" s="434"/>
    </row>
    <row r="31" spans="1:4" ht="21.75" customHeight="1">
      <c r="A31" s="107" t="s">
        <v>817</v>
      </c>
      <c r="B31" s="131">
        <f>B18+B25+B28</f>
        <v>66948</v>
      </c>
      <c r="C31" s="131">
        <f>C18+C25+C28</f>
        <v>55260</v>
      </c>
      <c r="D31" s="434">
        <f>C31/B31*100-100</f>
        <v>-17.458325864850337</v>
      </c>
    </row>
  </sheetData>
  <sheetProtection/>
  <mergeCells count="1">
    <mergeCell ref="A2:D2"/>
  </mergeCells>
  <printOptions horizontalCentered="1"/>
  <pageMargins left="0.5902777777777778" right="0.5902777777777778" top="0.7909722222222222" bottom="0.7909722222222222" header="0.3104166666666667" footer="0.3104166666666667"/>
  <pageSetup errors="NA" firstPageNumber="1" useFirstPageNumber="1" fitToHeight="0" fitToWidth="1" horizontalDpi="600" verticalDpi="600" orientation="portrait" paperSize="9"/>
</worksheet>
</file>

<file path=xl/worksheets/sheet29.xml><?xml version="1.0" encoding="utf-8"?>
<worksheet xmlns="http://schemas.openxmlformats.org/spreadsheetml/2006/main" xmlns:r="http://schemas.openxmlformats.org/officeDocument/2006/relationships">
  <sheetPr>
    <pageSetUpPr fitToPage="1"/>
  </sheetPr>
  <dimension ref="A1:D25"/>
  <sheetViews>
    <sheetView showZeros="0" zoomScale="80" zoomScaleNormal="80" workbookViewId="0" topLeftCell="A1">
      <selection activeCell="G23" sqref="G23"/>
    </sheetView>
  </sheetViews>
  <sheetFormatPr defaultColWidth="10.00390625" defaultRowHeight="12.75"/>
  <cols>
    <col min="1" max="1" width="51.57421875" style="88" customWidth="1"/>
    <col min="2" max="2" width="18.57421875" style="89" customWidth="1"/>
    <col min="3" max="3" width="18.57421875" style="90" customWidth="1"/>
    <col min="4" max="4" width="17.7109375" style="91" customWidth="1"/>
    <col min="5" max="16384" width="10.00390625" style="88" customWidth="1"/>
  </cols>
  <sheetData>
    <row r="1" spans="1:4" s="81" customFormat="1" ht="21.75" customHeight="1">
      <c r="A1" s="92" t="s">
        <v>950</v>
      </c>
      <c r="B1" s="93"/>
      <c r="C1" s="93"/>
      <c r="D1" s="94"/>
    </row>
    <row r="2" spans="1:4" s="82" customFormat="1" ht="34.5" customHeight="1">
      <c r="A2" s="568" t="s">
        <v>1141</v>
      </c>
      <c r="B2" s="568"/>
      <c r="C2" s="568"/>
      <c r="D2" s="568"/>
    </row>
    <row r="3" spans="1:4" s="83" customFormat="1" ht="19.5" customHeight="1">
      <c r="A3" s="95"/>
      <c r="B3" s="96"/>
      <c r="C3" s="95"/>
      <c r="D3" s="97" t="s">
        <v>248</v>
      </c>
    </row>
    <row r="4" spans="1:4" s="84" customFormat="1" ht="27.75" customHeight="1">
      <c r="A4" s="98" t="s">
        <v>249</v>
      </c>
      <c r="B4" s="99" t="s">
        <v>250</v>
      </c>
      <c r="C4" s="100" t="s">
        <v>251</v>
      </c>
      <c r="D4" s="101" t="s">
        <v>320</v>
      </c>
    </row>
    <row r="5" spans="1:4" ht="21.75" customHeight="1">
      <c r="A5" s="102" t="s">
        <v>951</v>
      </c>
      <c r="B5" s="103">
        <f>SUM(B6:B8)</f>
        <v>34779.189999999995</v>
      </c>
      <c r="C5" s="103">
        <f>SUM(C6:C8)</f>
        <v>39493.47</v>
      </c>
      <c r="D5" s="435">
        <f aca="true" t="shared" si="0" ref="D5:D13">C5/B5*100-100</f>
        <v>13.554887275983148</v>
      </c>
    </row>
    <row r="6" spans="1:4" ht="21.75" customHeight="1">
      <c r="A6" s="102" t="s">
        <v>928</v>
      </c>
      <c r="B6" s="103">
        <v>33879.81</v>
      </c>
      <c r="C6" s="104">
        <v>38613.47</v>
      </c>
      <c r="D6" s="435">
        <f t="shared" si="0"/>
        <v>13.971920149493172</v>
      </c>
    </row>
    <row r="7" spans="1:4" ht="21.75" customHeight="1">
      <c r="A7" s="102" t="s">
        <v>927</v>
      </c>
      <c r="B7" s="103">
        <v>134</v>
      </c>
      <c r="C7" s="104">
        <v>80</v>
      </c>
      <c r="D7" s="435">
        <f t="shared" si="0"/>
        <v>-40.29850746268657</v>
      </c>
    </row>
    <row r="8" spans="1:4" ht="21.75" customHeight="1">
      <c r="A8" s="102" t="s">
        <v>929</v>
      </c>
      <c r="B8" s="103">
        <v>765.38</v>
      </c>
      <c r="C8" s="104">
        <v>800</v>
      </c>
      <c r="D8" s="435">
        <f t="shared" si="0"/>
        <v>4.523243356241352</v>
      </c>
    </row>
    <row r="9" spans="1:4" ht="21.75" customHeight="1">
      <c r="A9" s="102" t="s">
        <v>952</v>
      </c>
      <c r="B9" s="103">
        <f>SUM(B10:B14)</f>
        <v>10655.559999999998</v>
      </c>
      <c r="C9" s="103">
        <f>SUM(C10:C14)</f>
        <v>11287.710000000001</v>
      </c>
      <c r="D9" s="435">
        <f t="shared" si="0"/>
        <v>5.932583552624209</v>
      </c>
    </row>
    <row r="10" spans="1:4" ht="21.75" customHeight="1">
      <c r="A10" s="102" t="s">
        <v>930</v>
      </c>
      <c r="B10" s="103">
        <v>8931.96</v>
      </c>
      <c r="C10" s="104">
        <v>9398.87</v>
      </c>
      <c r="D10" s="435">
        <f t="shared" si="0"/>
        <v>5.227408094080161</v>
      </c>
    </row>
    <row r="11" spans="1:4" ht="21.75" customHeight="1">
      <c r="A11" s="102" t="s">
        <v>931</v>
      </c>
      <c r="B11" s="103">
        <v>1617.96</v>
      </c>
      <c r="C11" s="104">
        <v>1697.69</v>
      </c>
      <c r="D11" s="435">
        <f t="shared" si="0"/>
        <v>4.927810329056342</v>
      </c>
    </row>
    <row r="12" spans="1:4" ht="21.75" customHeight="1">
      <c r="A12" s="102" t="s">
        <v>932</v>
      </c>
      <c r="B12" s="103">
        <v>65.64</v>
      </c>
      <c r="C12" s="104">
        <v>147.15</v>
      </c>
      <c r="D12" s="435">
        <f t="shared" si="0"/>
        <v>124.17733089579522</v>
      </c>
    </row>
    <row r="13" spans="1:4" ht="21.75" customHeight="1">
      <c r="A13" s="102" t="s">
        <v>927</v>
      </c>
      <c r="B13" s="103">
        <v>40</v>
      </c>
      <c r="C13" s="104">
        <v>44</v>
      </c>
      <c r="D13" s="435">
        <f t="shared" si="0"/>
        <v>10.000000000000014</v>
      </c>
    </row>
    <row r="14" spans="1:4" ht="21.75" customHeight="1">
      <c r="A14" s="102" t="s">
        <v>933</v>
      </c>
      <c r="B14" s="103"/>
      <c r="C14" s="104"/>
      <c r="D14" s="435"/>
    </row>
    <row r="15" spans="1:4" ht="21.75" customHeight="1">
      <c r="A15" s="107" t="s">
        <v>953</v>
      </c>
      <c r="B15" s="106">
        <f>B5+B9</f>
        <v>45434.74999999999</v>
      </c>
      <c r="C15" s="106">
        <f>C5+C9</f>
        <v>50781.18</v>
      </c>
      <c r="D15" s="435">
        <f>C15/B15*100-100</f>
        <v>11.767270646366512</v>
      </c>
    </row>
    <row r="16" spans="1:4" ht="21.75" customHeight="1">
      <c r="A16" s="102" t="s">
        <v>954</v>
      </c>
      <c r="B16" s="106">
        <v>44496</v>
      </c>
      <c r="C16" s="104">
        <v>49857</v>
      </c>
      <c r="D16" s="435">
        <f>C16/B16*100-100</f>
        <v>12.048274002157484</v>
      </c>
    </row>
    <row r="17" spans="1:4" ht="21.75" customHeight="1">
      <c r="A17" s="102" t="s">
        <v>955</v>
      </c>
      <c r="B17" s="106">
        <v>174</v>
      </c>
      <c r="C17" s="104">
        <v>124</v>
      </c>
      <c r="D17" s="435">
        <f>C17/B17*100-100</f>
        <v>-28.735632183908038</v>
      </c>
    </row>
    <row r="18" spans="1:4" ht="21.75" customHeight="1">
      <c r="A18" s="102" t="s">
        <v>675</v>
      </c>
      <c r="B18" s="106">
        <v>765</v>
      </c>
      <c r="C18" s="104">
        <v>800</v>
      </c>
      <c r="D18" s="435">
        <f>C18/B18*100-100</f>
        <v>4.575163398692823</v>
      </c>
    </row>
    <row r="19" spans="1:4" s="85" customFormat="1" ht="21.75" customHeight="1">
      <c r="A19" s="108" t="s">
        <v>956</v>
      </c>
      <c r="B19" s="109"/>
      <c r="C19" s="109"/>
      <c r="D19" s="435"/>
    </row>
    <row r="20" spans="1:4" s="86" customFormat="1" ht="21.75" customHeight="1">
      <c r="A20" s="102" t="s">
        <v>947</v>
      </c>
      <c r="B20" s="104"/>
      <c r="C20" s="104"/>
      <c r="D20" s="435"/>
    </row>
    <row r="21" spans="1:4" s="86" customFormat="1" ht="21.75" customHeight="1">
      <c r="A21" s="102" t="s">
        <v>948</v>
      </c>
      <c r="B21" s="104"/>
      <c r="C21" s="104"/>
      <c r="D21" s="435"/>
    </row>
    <row r="22" spans="1:4" s="87" customFormat="1" ht="21.75" customHeight="1">
      <c r="A22" s="108" t="s">
        <v>937</v>
      </c>
      <c r="B22" s="110"/>
      <c r="C22" s="110"/>
      <c r="D22" s="435"/>
    </row>
    <row r="23" spans="1:4" ht="21.75" customHeight="1">
      <c r="A23" s="102" t="s">
        <v>947</v>
      </c>
      <c r="B23" s="111"/>
      <c r="C23" s="106"/>
      <c r="D23" s="435"/>
    </row>
    <row r="24" spans="1:4" ht="21.75" customHeight="1">
      <c r="A24" s="102" t="s">
        <v>948</v>
      </c>
      <c r="B24" s="111"/>
      <c r="C24" s="106"/>
      <c r="D24" s="435"/>
    </row>
    <row r="25" spans="1:4" ht="21.75" customHeight="1">
      <c r="A25" s="107" t="s">
        <v>893</v>
      </c>
      <c r="B25" s="106">
        <f>B15</f>
        <v>45434.74999999999</v>
      </c>
      <c r="C25" s="106">
        <f>C15</f>
        <v>50781.18</v>
      </c>
      <c r="D25" s="435">
        <f>C25/B25*100-100</f>
        <v>11.767270646366512</v>
      </c>
    </row>
  </sheetData>
  <sheetProtection/>
  <mergeCells count="1">
    <mergeCell ref="A2:D2"/>
  </mergeCells>
  <printOptions horizontalCentered="1"/>
  <pageMargins left="0.7868055555555555" right="0.7868055555555555" top="0.8659722222222223" bottom="0.5902777777777778" header="0.3104166666666667" footer="0.3104166666666667"/>
  <pageSetup errors="NA" firstPageNumber="1" useFirstPageNumber="1" fitToHeight="0" fitToWidth="1" horizontalDpi="600" verticalDpi="600" orientation="portrait" paperSize="9" scale="81"/>
  <rowBreaks count="1" manualBreakCount="1">
    <brk id="18" max="255" man="1"/>
  </rowBreaks>
</worksheet>
</file>

<file path=xl/worksheets/sheet3.xml><?xml version="1.0" encoding="utf-8"?>
<worksheet xmlns="http://schemas.openxmlformats.org/spreadsheetml/2006/main" xmlns:r="http://schemas.openxmlformats.org/officeDocument/2006/relationships">
  <dimension ref="A15:M24"/>
  <sheetViews>
    <sheetView zoomScaleSheetLayoutView="100" workbookViewId="0" topLeftCell="A1">
      <selection activeCell="E30" sqref="E30"/>
    </sheetView>
  </sheetViews>
  <sheetFormatPr defaultColWidth="8.8515625" defaultRowHeight="12.75"/>
  <cols>
    <col min="1" max="1" width="8.8515625" style="0" customWidth="1"/>
    <col min="2" max="2" width="10.140625" style="0" customWidth="1"/>
    <col min="3" max="3" width="8.8515625" style="0" customWidth="1"/>
    <col min="4" max="4" width="14.7109375" style="0" customWidth="1"/>
    <col min="5" max="5" width="8.8515625" style="0" customWidth="1"/>
    <col min="6" max="6" width="9.7109375" style="0" customWidth="1"/>
    <col min="7" max="7" width="21.421875" style="0" customWidth="1"/>
  </cols>
  <sheetData>
    <row r="15" spans="1:7" ht="70.5" customHeight="1">
      <c r="A15" s="506" t="s">
        <v>1085</v>
      </c>
      <c r="B15" s="506"/>
      <c r="C15" s="506"/>
      <c r="D15" s="506"/>
      <c r="E15" s="506"/>
      <c r="F15" s="506"/>
      <c r="G15" s="506"/>
    </row>
    <row r="19" ht="51" customHeight="1"/>
    <row r="24" spans="1:13" ht="31.5">
      <c r="A24" s="507"/>
      <c r="B24" s="508"/>
      <c r="C24" s="508"/>
      <c r="D24" s="508"/>
      <c r="E24" s="508"/>
      <c r="F24" s="508"/>
      <c r="G24" s="508"/>
      <c r="M24" s="423"/>
    </row>
  </sheetData>
  <sheetProtection/>
  <mergeCells count="2">
    <mergeCell ref="A15:G15"/>
    <mergeCell ref="A24:G24"/>
  </mergeCells>
  <printOptions horizontalCentered="1"/>
  <pageMargins left="0.75" right="0.75" top="1" bottom="1" header="0.51" footer="0.51"/>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H62"/>
  <sheetViews>
    <sheetView zoomScaleSheetLayoutView="100" workbookViewId="0" topLeftCell="A1">
      <selection activeCell="F10" sqref="F10"/>
    </sheetView>
  </sheetViews>
  <sheetFormatPr defaultColWidth="10.00390625" defaultRowHeight="12.75"/>
  <cols>
    <col min="1" max="1" width="51.28125" style="1" customWidth="1"/>
    <col min="2" max="2" width="34.57421875" style="1" customWidth="1"/>
    <col min="3" max="16384" width="10.00390625" style="1" customWidth="1"/>
  </cols>
  <sheetData>
    <row r="1" spans="1:5" ht="18" customHeight="1">
      <c r="A1" s="69" t="s">
        <v>957</v>
      </c>
      <c r="B1" s="70"/>
      <c r="C1" s="71"/>
      <c r="D1" s="71"/>
      <c r="E1" s="71"/>
    </row>
    <row r="2" spans="1:5" ht="39" customHeight="1">
      <c r="A2" s="567" t="s">
        <v>1142</v>
      </c>
      <c r="B2" s="567"/>
      <c r="C2" s="71"/>
      <c r="D2" s="71"/>
      <c r="E2" s="71"/>
    </row>
    <row r="3" spans="1:5" ht="33.75" customHeight="1">
      <c r="A3" s="71"/>
      <c r="B3" s="72" t="s">
        <v>248</v>
      </c>
      <c r="C3" s="71"/>
      <c r="D3" s="71"/>
      <c r="E3" s="71"/>
    </row>
    <row r="4" spans="1:5" ht="49.5" customHeight="1">
      <c r="A4" s="73" t="s">
        <v>940</v>
      </c>
      <c r="B4" s="74" t="s">
        <v>251</v>
      </c>
      <c r="C4" s="71"/>
      <c r="D4" s="71"/>
      <c r="E4" s="71"/>
    </row>
    <row r="5" spans="1:8" ht="39.75" customHeight="1">
      <c r="A5" s="75" t="s">
        <v>941</v>
      </c>
      <c r="B5" s="76">
        <f>SUM(B6:B7)</f>
        <v>73925</v>
      </c>
      <c r="C5" s="71"/>
      <c r="D5" s="71"/>
      <c r="E5" s="71"/>
      <c r="G5" s="77" t="s">
        <v>942</v>
      </c>
      <c r="H5" s="77" t="s">
        <v>942</v>
      </c>
    </row>
    <row r="6" spans="1:5" ht="39.75" customHeight="1">
      <c r="A6" s="78" t="s">
        <v>958</v>
      </c>
      <c r="B6" s="79">
        <v>2600</v>
      </c>
      <c r="C6" s="71"/>
      <c r="D6" s="71"/>
      <c r="E6" s="71"/>
    </row>
    <row r="7" spans="1:5" ht="39.75" customHeight="1">
      <c r="A7" s="78" t="s">
        <v>959</v>
      </c>
      <c r="B7" s="79">
        <v>71325</v>
      </c>
      <c r="C7" s="71"/>
      <c r="D7" s="71"/>
      <c r="E7" s="71"/>
    </row>
    <row r="8" spans="1:5" ht="14.25">
      <c r="A8" s="71"/>
      <c r="B8" s="80"/>
      <c r="C8" s="71"/>
      <c r="D8" s="71"/>
      <c r="E8" s="71"/>
    </row>
    <row r="9" spans="1:5" ht="14.25">
      <c r="A9" s="71"/>
      <c r="B9" s="80"/>
      <c r="C9" s="71"/>
      <c r="D9" s="71"/>
      <c r="E9" s="71"/>
    </row>
    <row r="10" spans="1:5" ht="14.25">
      <c r="A10" s="71"/>
      <c r="B10" s="80"/>
      <c r="C10" s="71"/>
      <c r="D10" s="71"/>
      <c r="E10" s="71"/>
    </row>
    <row r="11" spans="1:5" ht="14.25">
      <c r="A11" s="71"/>
      <c r="B11" s="80"/>
      <c r="C11" s="71"/>
      <c r="D11" s="71"/>
      <c r="E11" s="71"/>
    </row>
    <row r="12" spans="1:5" ht="14.25">
      <c r="A12" s="71"/>
      <c r="B12" s="80"/>
      <c r="C12" s="71"/>
      <c r="D12" s="71"/>
      <c r="E12" s="71"/>
    </row>
    <row r="13" spans="1:5" ht="14.25">
      <c r="A13" s="71"/>
      <c r="B13" s="80"/>
      <c r="C13" s="71"/>
      <c r="D13" s="71"/>
      <c r="E13" s="71"/>
    </row>
    <row r="14" spans="1:5" ht="14.25">
      <c r="A14" s="71"/>
      <c r="B14" s="80"/>
      <c r="C14" s="71"/>
      <c r="D14" s="71"/>
      <c r="E14" s="71"/>
    </row>
    <row r="15" spans="1:5" ht="14.25">
      <c r="A15" s="71"/>
      <c r="B15" s="80"/>
      <c r="C15" s="71"/>
      <c r="D15" s="71"/>
      <c r="E15" s="71"/>
    </row>
    <row r="16" spans="1:5" ht="14.25">
      <c r="A16" s="71"/>
      <c r="B16" s="80"/>
      <c r="C16" s="71"/>
      <c r="D16" s="71"/>
      <c r="E16" s="71"/>
    </row>
    <row r="17" spans="1:5" ht="14.25">
      <c r="A17" s="71"/>
      <c r="B17" s="80"/>
      <c r="C17" s="71"/>
      <c r="D17" s="71"/>
      <c r="E17" s="71"/>
    </row>
    <row r="18" spans="1:5" ht="14.25">
      <c r="A18" s="71"/>
      <c r="B18" s="80"/>
      <c r="C18" s="71"/>
      <c r="D18" s="71"/>
      <c r="E18" s="71"/>
    </row>
    <row r="19" spans="1:5" ht="14.25">
      <c r="A19" s="71"/>
      <c r="B19" s="80"/>
      <c r="C19" s="71"/>
      <c r="D19" s="71"/>
      <c r="E19" s="71"/>
    </row>
    <row r="20" spans="1:5" ht="14.25">
      <c r="A20" s="71"/>
      <c r="B20" s="80"/>
      <c r="C20" s="71"/>
      <c r="D20" s="71"/>
      <c r="E20" s="71"/>
    </row>
    <row r="21" spans="1:5" ht="14.25">
      <c r="A21" s="71"/>
      <c r="B21" s="80"/>
      <c r="C21" s="71"/>
      <c r="D21" s="71"/>
      <c r="E21" s="71"/>
    </row>
    <row r="22" spans="1:5" ht="14.25">
      <c r="A22" s="71"/>
      <c r="B22" s="80"/>
      <c r="C22" s="71"/>
      <c r="D22" s="71"/>
      <c r="E22" s="71"/>
    </row>
    <row r="23" spans="1:5" ht="14.25">
      <c r="A23" s="71"/>
      <c r="B23" s="80"/>
      <c r="C23" s="71"/>
      <c r="D23" s="71"/>
      <c r="E23" s="71"/>
    </row>
    <row r="24" spans="1:5" ht="14.25">
      <c r="A24" s="71"/>
      <c r="B24" s="80"/>
      <c r="C24" s="71"/>
      <c r="D24" s="71"/>
      <c r="E24" s="71"/>
    </row>
    <row r="25" ht="14.25">
      <c r="B25" s="80"/>
    </row>
    <row r="26" spans="1:5" ht="14.25">
      <c r="A26" s="71"/>
      <c r="B26" s="80"/>
      <c r="C26" s="71"/>
      <c r="D26" s="71"/>
      <c r="E26" s="71"/>
    </row>
    <row r="27" spans="1:5" ht="14.25">
      <c r="A27" s="71"/>
      <c r="B27" s="80"/>
      <c r="C27" s="71"/>
      <c r="D27" s="71"/>
      <c r="E27" s="71"/>
    </row>
    <row r="28" spans="1:5" ht="14.25">
      <c r="A28" s="71"/>
      <c r="B28" s="80"/>
      <c r="C28" s="71"/>
      <c r="D28" s="71"/>
      <c r="E28" s="71"/>
    </row>
    <row r="29" spans="1:5" ht="14.25">
      <c r="A29" s="71"/>
      <c r="B29" s="80"/>
      <c r="C29" s="71"/>
      <c r="D29" s="71"/>
      <c r="E29" s="71"/>
    </row>
    <row r="30" spans="1:5" ht="14.25">
      <c r="A30" s="71"/>
      <c r="B30" s="80"/>
      <c r="C30" s="71"/>
      <c r="D30" s="71"/>
      <c r="E30" s="71"/>
    </row>
    <row r="31" spans="1:5" ht="14.25">
      <c r="A31" s="71"/>
      <c r="B31" s="80"/>
      <c r="C31" s="71"/>
      <c r="D31" s="71"/>
      <c r="E31" s="71"/>
    </row>
    <row r="32" spans="1:5" ht="14.25">
      <c r="A32" s="71"/>
      <c r="B32" s="80"/>
      <c r="C32" s="71"/>
      <c r="D32" s="71"/>
      <c r="E32" s="71"/>
    </row>
    <row r="33" spans="1:5" ht="14.25">
      <c r="A33" s="71"/>
      <c r="B33" s="80"/>
      <c r="C33" s="71"/>
      <c r="D33" s="71"/>
      <c r="E33" s="71"/>
    </row>
    <row r="34" ht="14.25">
      <c r="B34" s="80"/>
    </row>
    <row r="35" ht="14.25">
      <c r="B35" s="80"/>
    </row>
    <row r="36" ht="14.25">
      <c r="B36" s="80"/>
    </row>
    <row r="37" ht="14.25">
      <c r="B37" s="80"/>
    </row>
    <row r="38" ht="14.25">
      <c r="B38" s="80"/>
    </row>
    <row r="39" ht="14.25">
      <c r="B39" s="80"/>
    </row>
    <row r="40" ht="14.25">
      <c r="B40" s="80"/>
    </row>
    <row r="41" ht="14.25">
      <c r="B41" s="80"/>
    </row>
    <row r="42" ht="14.25">
      <c r="B42" s="80"/>
    </row>
    <row r="43" ht="14.25">
      <c r="B43" s="80"/>
    </row>
    <row r="44" ht="14.25">
      <c r="B44" s="80"/>
    </row>
    <row r="45" ht="14.25">
      <c r="B45" s="80"/>
    </row>
    <row r="46" ht="14.25">
      <c r="B46" s="80"/>
    </row>
    <row r="47" ht="14.25">
      <c r="B47" s="80"/>
    </row>
    <row r="48" ht="14.25">
      <c r="B48" s="80"/>
    </row>
    <row r="49" ht="14.25">
      <c r="B49" s="80"/>
    </row>
    <row r="50" ht="14.25">
      <c r="B50" s="80"/>
    </row>
    <row r="51" ht="14.25">
      <c r="B51" s="80"/>
    </row>
    <row r="52" ht="14.25">
      <c r="B52" s="80"/>
    </row>
    <row r="53" ht="14.25">
      <c r="B53" s="80"/>
    </row>
    <row r="54" ht="14.25">
      <c r="B54" s="80"/>
    </row>
    <row r="55" ht="14.25">
      <c r="B55" s="80"/>
    </row>
    <row r="56" ht="14.25">
      <c r="B56" s="80"/>
    </row>
    <row r="57" ht="14.25">
      <c r="B57" s="80"/>
    </row>
    <row r="58" ht="14.25">
      <c r="B58" s="80"/>
    </row>
    <row r="59" ht="14.25">
      <c r="B59" s="80"/>
    </row>
    <row r="60" ht="14.25">
      <c r="B60" s="80"/>
    </row>
    <row r="61" ht="14.25">
      <c r="B61" s="80"/>
    </row>
    <row r="62" ht="14.25">
      <c r="B62" s="80"/>
    </row>
  </sheetData>
  <sheetProtection/>
  <mergeCells count="1">
    <mergeCell ref="A2:B2"/>
  </mergeCells>
  <printOptions/>
  <pageMargins left="0.75" right="0.75" top="1" bottom="1" header="0.51" footer="0.51"/>
  <pageSetup orientation="portrait" paperSize="9"/>
</worksheet>
</file>

<file path=xl/worksheets/sheet31.xml><?xml version="1.0" encoding="utf-8"?>
<worksheet xmlns="http://schemas.openxmlformats.org/spreadsheetml/2006/main" xmlns:r="http://schemas.openxmlformats.org/officeDocument/2006/relationships">
  <dimension ref="A1:K35"/>
  <sheetViews>
    <sheetView view="pageBreakPreview" zoomScaleSheetLayoutView="100" workbookViewId="0" topLeftCell="A1">
      <selection activeCell="G29" sqref="G29"/>
    </sheetView>
  </sheetViews>
  <sheetFormatPr defaultColWidth="10.00390625" defaultRowHeight="12.75"/>
  <cols>
    <col min="1" max="1" width="11.8515625" style="1" customWidth="1"/>
    <col min="2" max="5" width="17.28125" style="1" customWidth="1"/>
    <col min="6" max="16384" width="10.00390625" style="1" customWidth="1"/>
  </cols>
  <sheetData>
    <row r="1" spans="1:5" ht="18" customHeight="1">
      <c r="A1" s="11" t="s">
        <v>960</v>
      </c>
      <c r="B1" s="11"/>
      <c r="C1" s="11"/>
      <c r="D1" s="11"/>
      <c r="E1" s="64"/>
    </row>
    <row r="2" spans="1:5" ht="27.75" customHeight="1">
      <c r="A2" s="569" t="s">
        <v>1143</v>
      </c>
      <c r="B2" s="569"/>
      <c r="C2" s="569"/>
      <c r="D2" s="569"/>
      <c r="E2" s="569"/>
    </row>
    <row r="3" spans="1:5" ht="21" customHeight="1">
      <c r="A3" s="20"/>
      <c r="B3" s="20"/>
      <c r="C3" s="20"/>
      <c r="D3" s="20"/>
      <c r="E3" s="14" t="s">
        <v>248</v>
      </c>
    </row>
    <row r="4" spans="1:5" ht="37.5" customHeight="1">
      <c r="A4" s="52" t="s">
        <v>903</v>
      </c>
      <c r="B4" s="52" t="s">
        <v>961</v>
      </c>
      <c r="C4" s="52" t="s">
        <v>962</v>
      </c>
      <c r="D4" s="52" t="s">
        <v>963</v>
      </c>
      <c r="E4" s="52" t="s">
        <v>964</v>
      </c>
    </row>
    <row r="5" spans="1:11" ht="30" customHeight="1">
      <c r="A5" s="23" t="s">
        <v>331</v>
      </c>
      <c r="B5" s="23">
        <f>B6</f>
        <v>882177</v>
      </c>
      <c r="C5" s="23">
        <f>C6</f>
        <v>136000</v>
      </c>
      <c r="D5" s="23">
        <f>D6</f>
        <v>940800</v>
      </c>
      <c r="E5" s="23">
        <f>E6</f>
        <v>931403</v>
      </c>
      <c r="I5" s="24"/>
      <c r="J5" s="24"/>
      <c r="K5" s="24"/>
    </row>
    <row r="6" spans="1:11" ht="30" customHeight="1">
      <c r="A6" s="25" t="s">
        <v>1190</v>
      </c>
      <c r="B6" s="25">
        <v>882177</v>
      </c>
      <c r="C6" s="25">
        <v>136000</v>
      </c>
      <c r="D6" s="25">
        <v>940800</v>
      </c>
      <c r="E6" s="65">
        <v>931403</v>
      </c>
      <c r="I6" s="24"/>
      <c r="J6" s="24"/>
      <c r="K6" s="24"/>
    </row>
    <row r="7" spans="1:11" ht="30" customHeight="1">
      <c r="A7" s="66"/>
      <c r="B7" s="66"/>
      <c r="C7" s="66"/>
      <c r="D7" s="66"/>
      <c r="E7" s="67"/>
      <c r="I7" s="24"/>
      <c r="J7" s="24"/>
      <c r="K7" s="24"/>
    </row>
    <row r="8" spans="1:11" ht="30" customHeight="1">
      <c r="A8" s="66"/>
      <c r="B8" s="66"/>
      <c r="C8" s="66"/>
      <c r="D8" s="66"/>
      <c r="E8" s="67"/>
      <c r="I8" s="24"/>
      <c r="J8" s="24"/>
      <c r="K8" s="24"/>
    </row>
    <row r="9" spans="1:11" ht="30" customHeight="1">
      <c r="A9" s="66"/>
      <c r="B9" s="66"/>
      <c r="C9" s="66"/>
      <c r="D9" s="66"/>
      <c r="E9" s="67"/>
      <c r="I9" s="24"/>
      <c r="J9" s="24"/>
      <c r="K9" s="24"/>
    </row>
    <row r="10" spans="1:11" ht="30" customHeight="1">
      <c r="A10" s="66"/>
      <c r="B10" s="66"/>
      <c r="C10" s="66"/>
      <c r="D10" s="66"/>
      <c r="E10" s="67"/>
      <c r="I10" s="24"/>
      <c r="J10" s="24"/>
      <c r="K10" s="24"/>
    </row>
    <row r="11" spans="1:11" ht="30" customHeight="1">
      <c r="A11" s="66"/>
      <c r="B11" s="66"/>
      <c r="C11" s="66"/>
      <c r="D11" s="66"/>
      <c r="E11" s="67"/>
      <c r="I11" s="24"/>
      <c r="J11" s="24"/>
      <c r="K11" s="24"/>
    </row>
    <row r="12" spans="1:11" ht="30" customHeight="1">
      <c r="A12" s="66"/>
      <c r="B12" s="66"/>
      <c r="C12" s="66"/>
      <c r="D12" s="66"/>
      <c r="E12" s="67"/>
      <c r="I12" s="24"/>
      <c r="J12" s="24"/>
      <c r="K12" s="24"/>
    </row>
    <row r="13" spans="1:5" ht="20.25" customHeight="1">
      <c r="A13" s="570"/>
      <c r="B13" s="570"/>
      <c r="C13" s="570"/>
      <c r="D13" s="570"/>
      <c r="E13" s="570"/>
    </row>
    <row r="14" spans="1:5" ht="14.25">
      <c r="A14" s="66"/>
      <c r="B14" s="66"/>
      <c r="C14" s="66"/>
      <c r="D14" s="66"/>
      <c r="E14" s="66"/>
    </row>
    <row r="15" spans="1:5" ht="14.25">
      <c r="A15" s="68"/>
      <c r="B15" s="68"/>
      <c r="C15" s="68"/>
      <c r="D15" s="68"/>
      <c r="E15" s="68"/>
    </row>
    <row r="16" spans="1:5" ht="14.25">
      <c r="A16" s="68"/>
      <c r="B16" s="68"/>
      <c r="C16" s="68"/>
      <c r="D16" s="68"/>
      <c r="E16" s="68"/>
    </row>
    <row r="17" spans="1:5" ht="14.25">
      <c r="A17" s="68"/>
      <c r="B17" s="68"/>
      <c r="C17" s="68"/>
      <c r="D17" s="68"/>
      <c r="E17" s="68"/>
    </row>
    <row r="18" spans="1:5" ht="14.25">
      <c r="A18" s="66"/>
      <c r="B18" s="66"/>
      <c r="C18" s="66"/>
      <c r="D18" s="66"/>
      <c r="E18" s="66"/>
    </row>
    <row r="19" spans="1:5" ht="14.25">
      <c r="A19" s="66"/>
      <c r="B19" s="66"/>
      <c r="C19" s="66"/>
      <c r="D19" s="66"/>
      <c r="E19" s="66"/>
    </row>
    <row r="20" spans="1:5" ht="14.25">
      <c r="A20" s="66"/>
      <c r="B20" s="66"/>
      <c r="C20" s="66"/>
      <c r="D20" s="66"/>
      <c r="E20" s="66"/>
    </row>
    <row r="21" spans="1:5" ht="14.25">
      <c r="A21" s="66"/>
      <c r="B21" s="66"/>
      <c r="C21" s="66"/>
      <c r="D21" s="66"/>
      <c r="E21" s="66"/>
    </row>
    <row r="22" spans="1:5" ht="14.25">
      <c r="A22" s="66"/>
      <c r="B22" s="66"/>
      <c r="C22" s="66"/>
      <c r="D22" s="66"/>
      <c r="E22" s="66"/>
    </row>
    <row r="23" spans="1:5" ht="14.25">
      <c r="A23" s="66"/>
      <c r="B23" s="66"/>
      <c r="C23" s="66"/>
      <c r="D23" s="66"/>
      <c r="E23" s="66"/>
    </row>
    <row r="24" spans="1:5" ht="14.25">
      <c r="A24" s="66"/>
      <c r="B24" s="66"/>
      <c r="C24" s="66"/>
      <c r="D24" s="66"/>
      <c r="E24" s="66"/>
    </row>
    <row r="25" spans="1:5" ht="14.25">
      <c r="A25" s="66"/>
      <c r="B25" s="66"/>
      <c r="C25" s="66"/>
      <c r="D25" s="66"/>
      <c r="E25" s="66"/>
    </row>
    <row r="26" spans="1:5" ht="14.25">
      <c r="A26" s="66"/>
      <c r="B26" s="66"/>
      <c r="C26" s="66"/>
      <c r="D26" s="66"/>
      <c r="E26" s="66"/>
    </row>
    <row r="27" spans="1:5" ht="14.25">
      <c r="A27" s="66"/>
      <c r="B27" s="66"/>
      <c r="C27" s="66"/>
      <c r="D27" s="66"/>
      <c r="E27" s="66"/>
    </row>
    <row r="28" spans="1:5" ht="14.25">
      <c r="A28" s="66"/>
      <c r="B28" s="66"/>
      <c r="C28" s="66"/>
      <c r="D28" s="66"/>
      <c r="E28" s="66"/>
    </row>
    <row r="29" spans="1:5" ht="14.25">
      <c r="A29" s="66"/>
      <c r="B29" s="66"/>
      <c r="C29" s="66"/>
      <c r="D29" s="66"/>
      <c r="E29" s="66"/>
    </row>
    <row r="30" spans="1:5" ht="14.25">
      <c r="A30" s="66"/>
      <c r="B30" s="66"/>
      <c r="C30" s="66"/>
      <c r="D30" s="66"/>
      <c r="E30" s="66"/>
    </row>
    <row r="31" spans="1:5" ht="14.25">
      <c r="A31" s="66"/>
      <c r="B31" s="66"/>
      <c r="C31" s="66"/>
      <c r="D31" s="66"/>
      <c r="E31" s="66"/>
    </row>
    <row r="32" spans="1:5" ht="14.25">
      <c r="A32" s="66"/>
      <c r="B32" s="66"/>
      <c r="C32" s="66"/>
      <c r="D32" s="66"/>
      <c r="E32" s="66"/>
    </row>
    <row r="33" spans="1:5" ht="14.25">
      <c r="A33" s="66"/>
      <c r="B33" s="66"/>
      <c r="C33" s="66"/>
      <c r="D33" s="66"/>
      <c r="E33" s="66"/>
    </row>
    <row r="34" spans="1:5" ht="14.25">
      <c r="A34" s="66"/>
      <c r="B34" s="66"/>
      <c r="C34" s="66"/>
      <c r="D34" s="66"/>
      <c r="E34" s="66"/>
    </row>
    <row r="35" spans="1:5" ht="14.25">
      <c r="A35" s="66"/>
      <c r="B35" s="66"/>
      <c r="C35" s="66"/>
      <c r="D35" s="66"/>
      <c r="E35" s="66"/>
    </row>
  </sheetData>
  <sheetProtection/>
  <mergeCells count="2">
    <mergeCell ref="A2:E2"/>
    <mergeCell ref="A13:E13"/>
  </mergeCells>
  <printOptions horizontalCentered="1"/>
  <pageMargins left="0.75" right="0.75" top="1" bottom="1" header="0.51" footer="0.51"/>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L14"/>
  <sheetViews>
    <sheetView view="pageBreakPreview" zoomScaleSheetLayoutView="100" workbookViewId="0" topLeftCell="A1">
      <selection activeCell="A1" sqref="A1:IV16384"/>
    </sheetView>
  </sheetViews>
  <sheetFormatPr defaultColWidth="10.00390625" defaultRowHeight="12.75"/>
  <cols>
    <col min="1" max="1" width="81.421875" style="1" customWidth="1"/>
    <col min="2" max="2" width="34.421875" style="1" customWidth="1"/>
    <col min="3" max="253" width="10.00390625" style="1" customWidth="1"/>
    <col min="254" max="16384" width="10.00390625" style="339" customWidth="1"/>
  </cols>
  <sheetData>
    <row r="1" spans="1:2" s="1" customFormat="1" ht="18" customHeight="1">
      <c r="A1" s="47" t="s">
        <v>965</v>
      </c>
      <c r="B1" s="58"/>
    </row>
    <row r="2" spans="1:2" s="1" customFormat="1" ht="27.75" customHeight="1">
      <c r="A2" s="569" t="s">
        <v>1144</v>
      </c>
      <c r="B2" s="569"/>
    </row>
    <row r="3" spans="1:2" s="1" customFormat="1" ht="32.25" customHeight="1">
      <c r="A3" s="49"/>
      <c r="B3" s="14" t="s">
        <v>248</v>
      </c>
    </row>
    <row r="4" spans="1:2" s="1" customFormat="1" ht="53.25" customHeight="1">
      <c r="A4" s="21" t="s">
        <v>908</v>
      </c>
      <c r="B4" s="21" t="s">
        <v>966</v>
      </c>
    </row>
    <row r="5" spans="1:12" s="1" customFormat="1" ht="30" customHeight="1">
      <c r="A5" s="22" t="s">
        <v>967</v>
      </c>
      <c r="B5" s="59">
        <v>433535</v>
      </c>
      <c r="D5" s="57"/>
      <c r="E5" s="57"/>
      <c r="F5" s="57"/>
      <c r="G5" s="57"/>
      <c r="I5" s="57"/>
      <c r="J5" s="57"/>
      <c r="K5" s="57"/>
      <c r="L5" s="57"/>
    </row>
    <row r="6" spans="1:12" s="1" customFormat="1" ht="30" customHeight="1">
      <c r="A6" s="22" t="s">
        <v>968</v>
      </c>
      <c r="B6" s="59">
        <v>439100</v>
      </c>
      <c r="D6" s="57"/>
      <c r="E6" s="57"/>
      <c r="F6" s="57"/>
      <c r="G6" s="57"/>
      <c r="I6" s="57"/>
      <c r="J6" s="57"/>
      <c r="K6" s="57"/>
      <c r="L6" s="57"/>
    </row>
    <row r="7" spans="1:12" s="1" customFormat="1" ht="30" customHeight="1">
      <c r="A7" s="22" t="s">
        <v>969</v>
      </c>
      <c r="B7" s="59">
        <f>B9</f>
        <v>88884.86</v>
      </c>
      <c r="D7" s="57"/>
      <c r="E7" s="57"/>
      <c r="F7" s="57"/>
      <c r="G7" s="57"/>
      <c r="I7" s="57"/>
      <c r="J7" s="57"/>
      <c r="K7" s="57"/>
      <c r="L7" s="57"/>
    </row>
    <row r="8" spans="1:12" s="1" customFormat="1" ht="30" customHeight="1">
      <c r="A8" s="22" t="s">
        <v>970</v>
      </c>
      <c r="B8" s="59">
        <v>0</v>
      </c>
      <c r="D8" s="57"/>
      <c r="E8" s="57"/>
      <c r="F8" s="57"/>
      <c r="G8" s="57"/>
      <c r="I8" s="57"/>
      <c r="J8" s="57"/>
      <c r="K8" s="57"/>
      <c r="L8" s="57"/>
    </row>
    <row r="9" spans="1:12" s="1" customFormat="1" ht="30" customHeight="1">
      <c r="A9" s="22" t="s">
        <v>971</v>
      </c>
      <c r="B9" s="59">
        <v>88884.86</v>
      </c>
      <c r="D9" s="57"/>
      <c r="E9" s="57"/>
      <c r="F9" s="57"/>
      <c r="G9" s="57"/>
      <c r="I9" s="57"/>
      <c r="J9" s="57"/>
      <c r="K9" s="57"/>
      <c r="L9" s="57"/>
    </row>
    <row r="10" spans="1:12" s="1" customFormat="1" ht="30" customHeight="1">
      <c r="A10" s="22" t="s">
        <v>972</v>
      </c>
      <c r="B10" s="59">
        <v>90169</v>
      </c>
      <c r="D10" s="57"/>
      <c r="E10" s="57"/>
      <c r="F10" s="57"/>
      <c r="G10" s="57"/>
      <c r="I10" s="57"/>
      <c r="J10" s="57"/>
      <c r="K10" s="57"/>
      <c r="L10" s="57"/>
    </row>
    <row r="11" spans="1:12" s="1" customFormat="1" ht="30" customHeight="1">
      <c r="A11" s="22" t="s">
        <v>973</v>
      </c>
      <c r="B11" s="59">
        <v>430942</v>
      </c>
      <c r="D11" s="57"/>
      <c r="E11" s="57"/>
      <c r="F11" s="57"/>
      <c r="G11" s="57"/>
      <c r="I11" s="57"/>
      <c r="J11" s="57"/>
      <c r="K11" s="57"/>
      <c r="L11" s="57"/>
    </row>
    <row r="12" ht="15">
      <c r="A12" s="1" t="s">
        <v>974</v>
      </c>
    </row>
    <row r="13" spans="1:2" ht="30" customHeight="1">
      <c r="A13" s="571" t="s">
        <v>975</v>
      </c>
      <c r="B13" s="571"/>
    </row>
    <row r="14" ht="15">
      <c r="A14" s="1" t="s">
        <v>976</v>
      </c>
    </row>
  </sheetData>
  <sheetProtection/>
  <mergeCells count="2">
    <mergeCell ref="A2:B2"/>
    <mergeCell ref="A13:B13"/>
  </mergeCells>
  <printOptions horizontalCentered="1"/>
  <pageMargins left="0.7513888888888889" right="0.7513888888888889" top="1" bottom="1" header="0.5" footer="0.5"/>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O7"/>
  <sheetViews>
    <sheetView view="pageBreakPreview" zoomScaleSheetLayoutView="100" workbookViewId="0" topLeftCell="A1">
      <selection activeCell="A1" sqref="A1:IV16384"/>
    </sheetView>
  </sheetViews>
  <sheetFormatPr defaultColWidth="10.00390625" defaultRowHeight="12.75"/>
  <cols>
    <col min="1" max="1" width="17.28125" style="1" customWidth="1"/>
    <col min="2" max="5" width="16.7109375" style="1" customWidth="1"/>
    <col min="6" max="16384" width="10.00390625" style="1" customWidth="1"/>
  </cols>
  <sheetData>
    <row r="1" spans="1:5" ht="18" customHeight="1">
      <c r="A1" s="47" t="s">
        <v>977</v>
      </c>
      <c r="B1" s="47"/>
      <c r="C1" s="47"/>
      <c r="D1" s="58"/>
      <c r="E1" s="58"/>
    </row>
    <row r="2" spans="1:5" ht="27.75" customHeight="1">
      <c r="A2" s="569" t="s">
        <v>1145</v>
      </c>
      <c r="B2" s="569"/>
      <c r="C2" s="569"/>
      <c r="D2" s="569"/>
      <c r="E2" s="569"/>
    </row>
    <row r="3" spans="1:5" ht="32.25" customHeight="1">
      <c r="A3" s="49"/>
      <c r="B3" s="49"/>
      <c r="C3" s="49"/>
      <c r="D3" s="49"/>
      <c r="E3" s="14" t="s">
        <v>248</v>
      </c>
    </row>
    <row r="4" spans="1:5" ht="53.25" customHeight="1">
      <c r="A4" s="52" t="s">
        <v>903</v>
      </c>
      <c r="B4" s="52" t="s">
        <v>978</v>
      </c>
      <c r="C4" s="52" t="s">
        <v>979</v>
      </c>
      <c r="D4" s="52" t="s">
        <v>980</v>
      </c>
      <c r="E4" s="52" t="s">
        <v>981</v>
      </c>
    </row>
    <row r="5" spans="1:15" ht="30" customHeight="1">
      <c r="A5" s="23" t="s">
        <v>331</v>
      </c>
      <c r="B5" s="23">
        <f>B6</f>
        <v>433533.84</v>
      </c>
      <c r="C5" s="23">
        <f>C6</f>
        <v>1000</v>
      </c>
      <c r="D5" s="23">
        <f>D6</f>
        <v>439100</v>
      </c>
      <c r="E5" s="23">
        <f>E6</f>
        <v>430942</v>
      </c>
      <c r="G5" s="57"/>
      <c r="H5" s="57"/>
      <c r="I5" s="57"/>
      <c r="J5" s="57"/>
      <c r="L5" s="57"/>
      <c r="M5" s="57"/>
      <c r="N5" s="57"/>
      <c r="O5" s="57"/>
    </row>
    <row r="6" spans="1:15" ht="30" customHeight="1">
      <c r="A6" s="25" t="s">
        <v>1191</v>
      </c>
      <c r="B6" s="25">
        <v>433533.84</v>
      </c>
      <c r="C6" s="25">
        <v>1000</v>
      </c>
      <c r="D6" s="59">
        <v>439100</v>
      </c>
      <c r="E6" s="59">
        <v>430942</v>
      </c>
      <c r="G6" s="57"/>
      <c r="H6" s="57"/>
      <c r="I6" s="57"/>
      <c r="J6" s="57"/>
      <c r="L6" s="57"/>
      <c r="M6" s="57"/>
      <c r="N6" s="57"/>
      <c r="O6" s="57"/>
    </row>
    <row r="7" spans="1:5" ht="14.25">
      <c r="A7" s="60"/>
      <c r="B7" s="60"/>
      <c r="C7" s="60"/>
      <c r="D7" s="60"/>
      <c r="E7" s="60"/>
    </row>
  </sheetData>
  <sheetProtection/>
  <mergeCells count="1">
    <mergeCell ref="A2:E2"/>
  </mergeCells>
  <printOptions horizontalCentered="1"/>
  <pageMargins left="0.7513888888888889" right="0.7513888888888889" top="1" bottom="1" header="0.5118055555555555" footer="0.511805555555555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B9"/>
  <sheetViews>
    <sheetView view="pageBreakPreview" zoomScaleSheetLayoutView="100" workbookViewId="0" topLeftCell="A1">
      <selection activeCell="H7" sqref="H7"/>
    </sheetView>
  </sheetViews>
  <sheetFormatPr defaultColWidth="9.00390625" defaultRowHeight="12.75"/>
  <cols>
    <col min="1" max="1" width="83.140625" style="26" customWidth="1"/>
    <col min="2" max="2" width="29.421875" style="26" customWidth="1"/>
    <col min="3" max="16384" width="9.00390625" style="26" customWidth="1"/>
  </cols>
  <sheetData>
    <row r="1" ht="13.5">
      <c r="A1" s="27" t="s">
        <v>982</v>
      </c>
    </row>
    <row r="2" spans="1:2" ht="31.5" customHeight="1">
      <c r="A2" s="28" t="s">
        <v>1146</v>
      </c>
      <c r="B2" s="28"/>
    </row>
    <row r="3" spans="1:2" ht="24" customHeight="1">
      <c r="A3" s="61"/>
      <c r="B3" s="14" t="s">
        <v>248</v>
      </c>
    </row>
    <row r="4" spans="1:2" ht="49.5" customHeight="1">
      <c r="A4" s="62" t="s">
        <v>983</v>
      </c>
      <c r="B4" s="62" t="s">
        <v>966</v>
      </c>
    </row>
    <row r="5" spans="1:2" ht="49.5" customHeight="1">
      <c r="A5" s="63" t="s">
        <v>984</v>
      </c>
      <c r="B5" s="42">
        <v>448641.6</v>
      </c>
    </row>
    <row r="6" spans="1:2" ht="49.5" customHeight="1">
      <c r="A6" s="63" t="s">
        <v>985</v>
      </c>
      <c r="B6" s="42">
        <v>501700</v>
      </c>
    </row>
    <row r="7" spans="1:2" ht="49.5" customHeight="1">
      <c r="A7" s="63" t="s">
        <v>986</v>
      </c>
      <c r="B7" s="42">
        <v>53000</v>
      </c>
    </row>
    <row r="8" spans="1:2" ht="49.5" customHeight="1">
      <c r="A8" s="63" t="s">
        <v>987</v>
      </c>
      <c r="B8" s="42">
        <v>40029.6</v>
      </c>
    </row>
    <row r="9" spans="1:2" ht="49.5" customHeight="1">
      <c r="A9" s="63" t="s">
        <v>988</v>
      </c>
      <c r="B9" s="42">
        <v>500461</v>
      </c>
    </row>
  </sheetData>
  <sheetProtection/>
  <printOptions horizontalCentered="1"/>
  <pageMargins left="0.7513888888888889" right="0.7513888888888889" top="1" bottom="1" header="0.5" footer="0.5"/>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O7"/>
  <sheetViews>
    <sheetView view="pageBreakPreview" zoomScaleSheetLayoutView="100" workbookViewId="0" topLeftCell="A1">
      <selection activeCell="F25" sqref="F25"/>
    </sheetView>
  </sheetViews>
  <sheetFormatPr defaultColWidth="10.00390625" defaultRowHeight="12.75"/>
  <cols>
    <col min="1" max="1" width="17.8515625" style="1" customWidth="1"/>
    <col min="2" max="5" width="17.00390625" style="1" customWidth="1"/>
    <col min="6" max="16384" width="10.00390625" style="1" customWidth="1"/>
  </cols>
  <sheetData>
    <row r="1" spans="1:5" ht="18" customHeight="1">
      <c r="A1" s="47" t="s">
        <v>989</v>
      </c>
      <c r="B1" s="47"/>
      <c r="C1" s="47"/>
      <c r="D1" s="58"/>
      <c r="E1" s="58"/>
    </row>
    <row r="2" spans="1:5" ht="27.75" customHeight="1">
      <c r="A2" s="569" t="s">
        <v>1147</v>
      </c>
      <c r="B2" s="569"/>
      <c r="C2" s="569"/>
      <c r="D2" s="569"/>
      <c r="E2" s="569"/>
    </row>
    <row r="3" spans="1:5" ht="18.75" customHeight="1">
      <c r="A3" s="49"/>
      <c r="B3" s="49"/>
      <c r="C3" s="49"/>
      <c r="D3" s="49"/>
      <c r="E3" s="14" t="s">
        <v>248</v>
      </c>
    </row>
    <row r="4" spans="1:5" ht="44.25" customHeight="1">
      <c r="A4" s="52" t="s">
        <v>903</v>
      </c>
      <c r="B4" s="52" t="s">
        <v>990</v>
      </c>
      <c r="C4" s="52" t="s">
        <v>991</v>
      </c>
      <c r="D4" s="52" t="s">
        <v>992</v>
      </c>
      <c r="E4" s="52" t="s">
        <v>993</v>
      </c>
    </row>
    <row r="5" spans="1:15" ht="30" customHeight="1">
      <c r="A5" s="23" t="s">
        <v>331</v>
      </c>
      <c r="B5" s="23">
        <f>B6</f>
        <v>448641.6</v>
      </c>
      <c r="C5" s="23">
        <f>C6</f>
        <v>53000</v>
      </c>
      <c r="D5" s="23">
        <f>D6</f>
        <v>501700</v>
      </c>
      <c r="E5" s="23">
        <f>E6</f>
        <v>500461</v>
      </c>
      <c r="G5" s="57"/>
      <c r="H5" s="57"/>
      <c r="I5" s="57"/>
      <c r="J5" s="57"/>
      <c r="L5" s="57"/>
      <c r="M5" s="57"/>
      <c r="N5" s="57"/>
      <c r="O5" s="57"/>
    </row>
    <row r="6" spans="1:15" ht="30" customHeight="1">
      <c r="A6" s="25" t="s">
        <v>1191</v>
      </c>
      <c r="B6" s="25">
        <v>448641.6</v>
      </c>
      <c r="C6" s="25">
        <v>53000</v>
      </c>
      <c r="D6" s="59">
        <v>501700</v>
      </c>
      <c r="E6" s="59">
        <v>500461</v>
      </c>
      <c r="G6" s="57"/>
      <c r="H6" s="57"/>
      <c r="I6" s="57"/>
      <c r="J6" s="57"/>
      <c r="L6" s="57"/>
      <c r="M6" s="57"/>
      <c r="N6" s="57"/>
      <c r="O6" s="57"/>
    </row>
    <row r="7" spans="1:5" ht="14.25">
      <c r="A7" s="60"/>
      <c r="B7" s="60"/>
      <c r="C7" s="60"/>
      <c r="D7" s="60"/>
      <c r="E7" s="60"/>
    </row>
  </sheetData>
  <sheetProtection/>
  <mergeCells count="1">
    <mergeCell ref="A2:E2"/>
  </mergeCells>
  <printOptions/>
  <pageMargins left="0.75" right="0.75" top="1" bottom="1" header="0.51" footer="0.51"/>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pageSetUpPr fitToPage="1"/>
  </sheetPr>
  <dimension ref="A1:Y10"/>
  <sheetViews>
    <sheetView view="pageBreakPreview" zoomScaleSheetLayoutView="100" workbookViewId="0" topLeftCell="A1">
      <selection activeCell="B16" sqref="B16"/>
    </sheetView>
  </sheetViews>
  <sheetFormatPr defaultColWidth="10.00390625" defaultRowHeight="12.75"/>
  <cols>
    <col min="1" max="1" width="12.140625" style="1" customWidth="1"/>
    <col min="2" max="2" width="16.140625" style="1" customWidth="1"/>
    <col min="3" max="3" width="11.8515625" style="1" customWidth="1"/>
    <col min="4" max="4" width="11.7109375" style="1" customWidth="1"/>
    <col min="5" max="5" width="15.140625" style="1" customWidth="1"/>
    <col min="6" max="6" width="11.8515625" style="1" customWidth="1"/>
    <col min="7" max="7" width="12.7109375" style="1" customWidth="1"/>
    <col min="8" max="8" width="15.00390625" style="1" customWidth="1"/>
    <col min="9" max="9" width="10.00390625" style="1" customWidth="1"/>
    <col min="10" max="10" width="10.28125" style="1" customWidth="1"/>
    <col min="11" max="11" width="10.00390625" style="1" customWidth="1"/>
    <col min="12" max="12" width="11.28125" style="1" customWidth="1"/>
    <col min="13" max="16384" width="10.00390625" style="1" customWidth="1"/>
  </cols>
  <sheetData>
    <row r="1" spans="1:8" ht="18" customHeight="1">
      <c r="A1" s="47" t="s">
        <v>994</v>
      </c>
      <c r="B1" s="48"/>
      <c r="C1" s="48"/>
      <c r="D1" s="48"/>
      <c r="E1" s="48"/>
      <c r="F1" s="48"/>
      <c r="G1" s="48"/>
      <c r="H1" s="48"/>
    </row>
    <row r="2" spans="1:8" ht="27.75" customHeight="1">
      <c r="A2" s="569" t="s">
        <v>1148</v>
      </c>
      <c r="B2" s="569"/>
      <c r="C2" s="569"/>
      <c r="D2" s="569"/>
      <c r="E2" s="569"/>
      <c r="F2" s="569"/>
      <c r="G2" s="569"/>
      <c r="H2" s="569"/>
    </row>
    <row r="3" spans="1:8" ht="24" customHeight="1">
      <c r="A3" s="49"/>
      <c r="B3" s="50"/>
      <c r="C3" s="50"/>
      <c r="D3" s="51"/>
      <c r="E3" s="51"/>
      <c r="F3" s="51"/>
      <c r="G3" s="51"/>
      <c r="H3" s="14" t="s">
        <v>248</v>
      </c>
    </row>
    <row r="4" spans="1:8" ht="27" customHeight="1">
      <c r="A4" s="576" t="s">
        <v>903</v>
      </c>
      <c r="B4" s="575" t="s">
        <v>995</v>
      </c>
      <c r="C4" s="572" t="s">
        <v>996</v>
      </c>
      <c r="D4" s="573"/>
      <c r="E4" s="574"/>
      <c r="F4" s="575" t="s">
        <v>997</v>
      </c>
      <c r="G4" s="575"/>
      <c r="H4" s="575"/>
    </row>
    <row r="5" spans="1:8" ht="42" customHeight="1">
      <c r="A5" s="576"/>
      <c r="B5" s="575"/>
      <c r="C5" s="53" t="s">
        <v>998</v>
      </c>
      <c r="D5" s="53" t="s">
        <v>999</v>
      </c>
      <c r="E5" s="53" t="s">
        <v>1000</v>
      </c>
      <c r="F5" s="53" t="s">
        <v>998</v>
      </c>
      <c r="G5" s="53" t="s">
        <v>1001</v>
      </c>
      <c r="H5" s="53" t="s">
        <v>1002</v>
      </c>
    </row>
    <row r="6" spans="1:25" ht="39.75" customHeight="1">
      <c r="A6" s="23" t="s">
        <v>331</v>
      </c>
      <c r="B6" s="23">
        <f>C6+F6</f>
        <v>180733.86</v>
      </c>
      <c r="C6" s="23">
        <f aca="true" t="shared" si="0" ref="C6:H6">C7</f>
        <v>88884.86</v>
      </c>
      <c r="D6" s="23">
        <f t="shared" si="0"/>
        <v>0</v>
      </c>
      <c r="E6" s="23">
        <f t="shared" si="0"/>
        <v>88884.86</v>
      </c>
      <c r="F6" s="23">
        <f t="shared" si="0"/>
        <v>91849</v>
      </c>
      <c r="G6" s="23">
        <f t="shared" si="0"/>
        <v>53000</v>
      </c>
      <c r="H6" s="23">
        <f t="shared" si="0"/>
        <v>38849</v>
      </c>
      <c r="K6" s="56"/>
      <c r="L6" s="56"/>
      <c r="M6" s="56"/>
      <c r="N6" s="56"/>
      <c r="O6" s="56"/>
      <c r="P6" s="56"/>
      <c r="Q6" s="56"/>
      <c r="S6" s="56"/>
      <c r="T6" s="56"/>
      <c r="U6" s="56"/>
      <c r="V6" s="56"/>
      <c r="W6" s="56"/>
      <c r="X6" s="56"/>
      <c r="Y6" s="56"/>
    </row>
    <row r="7" spans="1:25" ht="30" customHeight="1">
      <c r="A7" s="25" t="s">
        <v>1191</v>
      </c>
      <c r="B7" s="54">
        <f>C7+F7</f>
        <v>180733.86</v>
      </c>
      <c r="C7" s="54">
        <f>E7</f>
        <v>88884.86</v>
      </c>
      <c r="D7" s="54">
        <v>0</v>
      </c>
      <c r="E7" s="54">
        <v>88884.86</v>
      </c>
      <c r="F7" s="54">
        <f>G7+H7</f>
        <v>91849</v>
      </c>
      <c r="G7" s="54">
        <v>53000</v>
      </c>
      <c r="H7" s="54">
        <v>38849</v>
      </c>
      <c r="K7" s="57"/>
      <c r="L7" s="57"/>
      <c r="M7" s="57"/>
      <c r="N7" s="57"/>
      <c r="O7" s="57"/>
      <c r="P7" s="57"/>
      <c r="Q7" s="57"/>
      <c r="S7" s="57">
        <v>0</v>
      </c>
      <c r="T7" s="57">
        <v>0</v>
      </c>
      <c r="U7" s="57">
        <v>0</v>
      </c>
      <c r="V7" s="57">
        <v>0</v>
      </c>
      <c r="W7" s="57">
        <v>0</v>
      </c>
      <c r="X7" s="57">
        <v>0</v>
      </c>
      <c r="Y7" s="57">
        <v>0</v>
      </c>
    </row>
    <row r="8" spans="2:8" ht="14.25">
      <c r="B8" s="55"/>
      <c r="C8" s="55"/>
      <c r="D8" s="55"/>
      <c r="E8" s="55"/>
      <c r="F8" s="55"/>
      <c r="G8" s="55"/>
      <c r="H8" s="55"/>
    </row>
    <row r="9" spans="2:8" ht="14.25">
      <c r="B9" s="55"/>
      <c r="C9" s="55"/>
      <c r="D9" s="55"/>
      <c r="E9" s="55"/>
      <c r="F9" s="55"/>
      <c r="G9" s="55"/>
      <c r="H9" s="55"/>
    </row>
    <row r="10" spans="2:8" ht="14.25">
      <c r="B10" s="55"/>
      <c r="C10" s="55"/>
      <c r="D10" s="55"/>
      <c r="E10" s="55"/>
      <c r="F10" s="55"/>
      <c r="G10" s="55"/>
      <c r="H10" s="55"/>
    </row>
  </sheetData>
  <sheetProtection/>
  <mergeCells count="5">
    <mergeCell ref="A2:H2"/>
    <mergeCell ref="C4:E4"/>
    <mergeCell ref="F4:H4"/>
    <mergeCell ref="A4:A5"/>
    <mergeCell ref="B4:B5"/>
  </mergeCells>
  <printOptions horizontalCentered="1"/>
  <pageMargins left="0.75" right="0.75" top="1" bottom="1" header="0.51" footer="0.51"/>
  <pageSetup fitToHeight="1" fitToWidth="1" horizontalDpi="600" verticalDpi="600" orientation="portrait" paperSize="9" scale="82" r:id="rId1"/>
</worksheet>
</file>

<file path=xl/worksheets/sheet37.xml><?xml version="1.0" encoding="utf-8"?>
<worksheet xmlns="http://schemas.openxmlformats.org/spreadsheetml/2006/main" xmlns:r="http://schemas.openxmlformats.org/officeDocument/2006/relationships">
  <dimension ref="A1:F12"/>
  <sheetViews>
    <sheetView view="pageBreakPreview" zoomScaleSheetLayoutView="100" workbookViewId="0" topLeftCell="A1">
      <selection activeCell="A1" sqref="A1"/>
    </sheetView>
  </sheetViews>
  <sheetFormatPr defaultColWidth="9.140625" defaultRowHeight="12.75"/>
  <cols>
    <col min="1" max="1" width="22.7109375" style="0" customWidth="1"/>
    <col min="2" max="6" width="14.7109375" style="0" customWidth="1"/>
  </cols>
  <sheetData>
    <row r="1" spans="1:3" ht="13.5">
      <c r="A1" s="11" t="s">
        <v>1247</v>
      </c>
      <c r="B1" s="11"/>
      <c r="C1" s="11"/>
    </row>
    <row r="2" spans="1:6" ht="24">
      <c r="A2" s="577" t="s">
        <v>1149</v>
      </c>
      <c r="B2" s="577"/>
      <c r="C2" s="577"/>
      <c r="D2" s="577"/>
      <c r="E2" s="577"/>
      <c r="F2" s="577"/>
    </row>
    <row r="3" spans="1:6" ht="21.75" customHeight="1">
      <c r="A3" s="20"/>
      <c r="B3" s="20"/>
      <c r="F3" s="14" t="s">
        <v>248</v>
      </c>
    </row>
    <row r="4" spans="1:6" ht="27" customHeight="1">
      <c r="A4" s="579" t="s">
        <v>866</v>
      </c>
      <c r="B4" s="579" t="s">
        <v>995</v>
      </c>
      <c r="C4" s="578" t="s">
        <v>1007</v>
      </c>
      <c r="D4" s="579"/>
      <c r="E4" s="579"/>
      <c r="F4" s="580" t="s">
        <v>1008</v>
      </c>
    </row>
    <row r="5" spans="1:6" ht="27" customHeight="1">
      <c r="A5" s="579"/>
      <c r="B5" s="579"/>
      <c r="C5" s="45"/>
      <c r="D5" s="46" t="s">
        <v>1004</v>
      </c>
      <c r="E5" s="46" t="s">
        <v>1006</v>
      </c>
      <c r="F5" s="580"/>
    </row>
    <row r="6" spans="1:6" ht="27.75" customHeight="1">
      <c r="A6" s="25" t="s">
        <v>1192</v>
      </c>
      <c r="B6" s="25">
        <v>9800</v>
      </c>
      <c r="C6" s="25">
        <f aca="true" t="shared" si="0" ref="C6:C11">E6</f>
        <v>9800</v>
      </c>
      <c r="D6" s="25"/>
      <c r="E6" s="25">
        <v>9800</v>
      </c>
      <c r="F6" s="25"/>
    </row>
    <row r="7" spans="1:6" ht="27.75" customHeight="1">
      <c r="A7" s="25" t="s">
        <v>1193</v>
      </c>
      <c r="B7" s="25">
        <v>10000</v>
      </c>
      <c r="C7" s="25">
        <f t="shared" si="0"/>
        <v>10000</v>
      </c>
      <c r="D7" s="25"/>
      <c r="E7" s="25">
        <v>10000</v>
      </c>
      <c r="F7" s="25"/>
    </row>
    <row r="8" spans="1:6" ht="27.75" customHeight="1">
      <c r="A8" s="25" t="s">
        <v>1194</v>
      </c>
      <c r="B8" s="25">
        <v>2200</v>
      </c>
      <c r="C8" s="25">
        <f t="shared" si="0"/>
        <v>2200</v>
      </c>
      <c r="D8" s="25"/>
      <c r="E8" s="25">
        <v>2200</v>
      </c>
      <c r="F8" s="25"/>
    </row>
    <row r="9" spans="1:6" ht="27.75" customHeight="1">
      <c r="A9" s="25" t="s">
        <v>1195</v>
      </c>
      <c r="B9" s="25">
        <v>10000</v>
      </c>
      <c r="C9" s="25">
        <f t="shared" si="0"/>
        <v>10000</v>
      </c>
      <c r="D9" s="25"/>
      <c r="E9" s="25">
        <v>10000</v>
      </c>
      <c r="F9" s="25"/>
    </row>
    <row r="10" spans="1:6" ht="27.75" customHeight="1">
      <c r="A10" s="25" t="s">
        <v>1196</v>
      </c>
      <c r="B10" s="25">
        <v>13000</v>
      </c>
      <c r="C10" s="25">
        <f t="shared" si="0"/>
        <v>13000</v>
      </c>
      <c r="D10" s="25"/>
      <c r="E10" s="25">
        <v>13000</v>
      </c>
      <c r="F10" s="25"/>
    </row>
    <row r="11" spans="1:6" ht="27.75" customHeight="1">
      <c r="A11" s="25" t="s">
        <v>1197</v>
      </c>
      <c r="B11" s="25">
        <v>8000</v>
      </c>
      <c r="C11" s="25">
        <f t="shared" si="0"/>
        <v>8000</v>
      </c>
      <c r="D11" s="25"/>
      <c r="E11" s="25">
        <v>8000</v>
      </c>
      <c r="F11" s="25"/>
    </row>
    <row r="12" spans="1:6" ht="27.75" customHeight="1">
      <c r="A12" s="25" t="s">
        <v>1198</v>
      </c>
      <c r="B12" s="25">
        <f>F12</f>
        <v>1665.62</v>
      </c>
      <c r="C12" s="25"/>
      <c r="D12" s="25"/>
      <c r="F12" s="25">
        <v>1665.62</v>
      </c>
    </row>
  </sheetData>
  <sheetProtection/>
  <mergeCells count="5">
    <mergeCell ref="A2:F2"/>
    <mergeCell ref="C4:E4"/>
    <mergeCell ref="A4:A5"/>
    <mergeCell ref="B4:B5"/>
    <mergeCell ref="F4:F5"/>
  </mergeCells>
  <printOptions horizontalCentered="1"/>
  <pageMargins left="0.39305555555555555" right="0.39305555555555555" top="0.7868055555555555" bottom="0.7868055555555555"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C34"/>
  <sheetViews>
    <sheetView tabSelected="1" view="pageBreakPreview" zoomScaleSheetLayoutView="100" workbookViewId="0" topLeftCell="A1">
      <selection activeCell="A1" sqref="A1"/>
    </sheetView>
  </sheetViews>
  <sheetFormatPr defaultColWidth="9.00390625" defaultRowHeight="12.75"/>
  <cols>
    <col min="1" max="1" width="57.421875" style="26" customWidth="1"/>
    <col min="2" max="3" width="13.8515625" style="26" customWidth="1"/>
    <col min="4" max="16384" width="9.00390625" style="26" customWidth="1"/>
  </cols>
  <sheetData>
    <row r="1" spans="1:3" ht="13.5">
      <c r="A1" s="27" t="s">
        <v>1246</v>
      </c>
      <c r="B1" s="27"/>
      <c r="C1" s="27"/>
    </row>
    <row r="2" spans="1:3" ht="24">
      <c r="A2" s="28" t="s">
        <v>1150</v>
      </c>
      <c r="B2" s="28"/>
      <c r="C2" s="28"/>
    </row>
    <row r="3" spans="1:3" ht="13.5">
      <c r="A3" s="27"/>
      <c r="B3" s="27"/>
      <c r="C3" s="14" t="s">
        <v>248</v>
      </c>
    </row>
    <row r="4" spans="1:3" ht="25.5" customHeight="1">
      <c r="A4" s="30" t="s">
        <v>1009</v>
      </c>
      <c r="B4" s="30" t="s">
        <v>966</v>
      </c>
      <c r="C4" s="30" t="s">
        <v>1010</v>
      </c>
    </row>
    <row r="5" spans="1:3" ht="18" customHeight="1">
      <c r="A5" s="31" t="s">
        <v>995</v>
      </c>
      <c r="B5" s="36">
        <f>B16+B21+B28+B30</f>
        <v>53000</v>
      </c>
      <c r="C5" s="38"/>
    </row>
    <row r="6" spans="1:3" ht="18" customHeight="1">
      <c r="A6" s="37" t="s">
        <v>1011</v>
      </c>
      <c r="B6" s="36"/>
      <c r="C6" s="38"/>
    </row>
    <row r="7" spans="1:3" ht="18" customHeight="1">
      <c r="A7" s="39" t="s">
        <v>1012</v>
      </c>
      <c r="B7" s="40"/>
      <c r="C7" s="41"/>
    </row>
    <row r="8" spans="1:3" ht="18" customHeight="1">
      <c r="A8" s="39" t="s">
        <v>1013</v>
      </c>
      <c r="B8" s="42"/>
      <c r="C8" s="42"/>
    </row>
    <row r="9" spans="1:3" ht="18" customHeight="1">
      <c r="A9" s="39" t="s">
        <v>1014</v>
      </c>
      <c r="B9" s="40"/>
      <c r="C9" s="41"/>
    </row>
    <row r="10" spans="1:3" ht="18" customHeight="1">
      <c r="A10" s="39" t="s">
        <v>1015</v>
      </c>
      <c r="B10" s="42"/>
      <c r="C10" s="41"/>
    </row>
    <row r="11" spans="1:3" ht="18" customHeight="1">
      <c r="A11" s="39" t="s">
        <v>1016</v>
      </c>
      <c r="B11" s="42"/>
      <c r="C11" s="41"/>
    </row>
    <row r="12" spans="1:3" ht="18" customHeight="1">
      <c r="A12" s="39" t="s">
        <v>1017</v>
      </c>
      <c r="B12" s="42"/>
      <c r="C12" s="41"/>
    </row>
    <row r="13" spans="1:3" ht="18" customHeight="1">
      <c r="A13" s="37" t="s">
        <v>1018</v>
      </c>
      <c r="B13" s="38"/>
      <c r="C13" s="38"/>
    </row>
    <row r="14" spans="1:3" ht="18" customHeight="1">
      <c r="A14" s="39" t="s">
        <v>1019</v>
      </c>
      <c r="B14" s="42"/>
      <c r="C14" s="42"/>
    </row>
    <row r="15" spans="1:3" ht="18" customHeight="1">
      <c r="A15" s="39" t="s">
        <v>1020</v>
      </c>
      <c r="B15" s="42"/>
      <c r="C15" s="42"/>
    </row>
    <row r="16" spans="1:3" ht="18" customHeight="1">
      <c r="A16" s="37" t="s">
        <v>1021</v>
      </c>
      <c r="B16" s="38">
        <f>B18</f>
        <v>13000</v>
      </c>
      <c r="C16" s="43">
        <f>B16/B5</f>
        <v>0.24528301886792453</v>
      </c>
    </row>
    <row r="17" spans="1:3" ht="18" customHeight="1">
      <c r="A17" s="39" t="s">
        <v>1022</v>
      </c>
      <c r="B17" s="42"/>
      <c r="C17" s="41"/>
    </row>
    <row r="18" spans="1:3" ht="18" customHeight="1">
      <c r="A18" s="39" t="s">
        <v>1023</v>
      </c>
      <c r="B18" s="440">
        <v>13000</v>
      </c>
      <c r="C18" s="41">
        <f>B18/B5</f>
        <v>0.24528301886792453</v>
      </c>
    </row>
    <row r="19" spans="1:3" ht="18" customHeight="1">
      <c r="A19" s="39" t="s">
        <v>1024</v>
      </c>
      <c r="B19" s="42"/>
      <c r="C19" s="41"/>
    </row>
    <row r="20" spans="1:3" ht="18" customHeight="1">
      <c r="A20" s="37" t="s">
        <v>1025</v>
      </c>
      <c r="B20" s="44"/>
      <c r="C20" s="43"/>
    </row>
    <row r="21" spans="1:3" ht="18" customHeight="1">
      <c r="A21" s="37" t="s">
        <v>1026</v>
      </c>
      <c r="B21" s="38">
        <f>B23</f>
        <v>9800</v>
      </c>
      <c r="C21" s="43">
        <f>B21/B5</f>
        <v>0.18490566037735848</v>
      </c>
    </row>
    <row r="22" spans="1:3" ht="18" customHeight="1">
      <c r="A22" s="39" t="s">
        <v>1027</v>
      </c>
      <c r="B22" s="40"/>
      <c r="C22" s="41"/>
    </row>
    <row r="23" spans="1:3" ht="18" customHeight="1">
      <c r="A23" s="39" t="s">
        <v>1028</v>
      </c>
      <c r="B23" s="42">
        <v>9800</v>
      </c>
      <c r="C23" s="41">
        <f>B23/B5</f>
        <v>0.18490566037735848</v>
      </c>
    </row>
    <row r="24" spans="1:3" ht="18" customHeight="1">
      <c r="A24" s="39" t="s">
        <v>1029</v>
      </c>
      <c r="B24" s="42"/>
      <c r="C24" s="41"/>
    </row>
    <row r="25" spans="1:3" ht="18" customHeight="1">
      <c r="A25" s="39" t="s">
        <v>1030</v>
      </c>
      <c r="B25" s="42"/>
      <c r="C25" s="42"/>
    </row>
    <row r="26" spans="1:3" ht="18" customHeight="1">
      <c r="A26" s="39" t="s">
        <v>1031</v>
      </c>
      <c r="B26" s="42"/>
      <c r="C26" s="42"/>
    </row>
    <row r="27" spans="1:3" ht="18" customHeight="1">
      <c r="A27" s="37" t="s">
        <v>1032</v>
      </c>
      <c r="B27" s="38"/>
      <c r="C27" s="43"/>
    </row>
    <row r="28" spans="1:3" ht="18" customHeight="1">
      <c r="A28" s="37" t="s">
        <v>1033</v>
      </c>
      <c r="B28" s="38">
        <v>2200</v>
      </c>
      <c r="C28" s="43">
        <f>B28/B5</f>
        <v>0.04150943396226415</v>
      </c>
    </row>
    <row r="29" spans="1:3" ht="18" customHeight="1">
      <c r="A29" s="37" t="s">
        <v>1034</v>
      </c>
      <c r="B29" s="38"/>
      <c r="C29" s="38"/>
    </row>
    <row r="30" spans="1:3" ht="18" customHeight="1">
      <c r="A30" s="37" t="s">
        <v>1035</v>
      </c>
      <c r="B30" s="38">
        <f>B31+B33</f>
        <v>28000</v>
      </c>
      <c r="C30" s="43">
        <f>B30/B5</f>
        <v>0.5283018867924528</v>
      </c>
    </row>
    <row r="31" spans="1:3" ht="18" customHeight="1">
      <c r="A31" s="39" t="s">
        <v>1036</v>
      </c>
      <c r="B31" s="42">
        <v>10000</v>
      </c>
      <c r="C31" s="41">
        <f>B31/B5</f>
        <v>0.18867924528301888</v>
      </c>
    </row>
    <row r="32" spans="1:3" ht="18" customHeight="1">
      <c r="A32" s="39" t="s">
        <v>1037</v>
      </c>
      <c r="B32" s="42"/>
      <c r="C32" s="41"/>
    </row>
    <row r="33" spans="1:3" ht="18" customHeight="1">
      <c r="A33" s="39" t="s">
        <v>1038</v>
      </c>
      <c r="B33" s="42">
        <v>18000</v>
      </c>
      <c r="C33" s="41">
        <f>B33/B5</f>
        <v>0.33962264150943394</v>
      </c>
    </row>
    <row r="34" spans="1:3" ht="18" customHeight="1">
      <c r="A34" s="37" t="s">
        <v>1039</v>
      </c>
      <c r="B34" s="44"/>
      <c r="C34" s="38"/>
    </row>
  </sheetData>
  <sheetProtection/>
  <printOptions/>
  <pageMargins left="0.75" right="0.75" top="1" bottom="1" header="0.5" footer="0.5"/>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G31"/>
  <sheetViews>
    <sheetView view="pageBreakPreview" zoomScaleSheetLayoutView="100" workbookViewId="0" topLeftCell="A1">
      <selection activeCell="A1" sqref="A1"/>
    </sheetView>
  </sheetViews>
  <sheetFormatPr defaultColWidth="9.00390625" defaultRowHeight="12.75"/>
  <cols>
    <col min="1" max="3" width="13.57421875" style="26" customWidth="1"/>
    <col min="4" max="4" width="15.57421875" style="26" customWidth="1"/>
    <col min="5" max="7" width="13.57421875" style="26" customWidth="1"/>
    <col min="8" max="16384" width="9.00390625" style="26" customWidth="1"/>
  </cols>
  <sheetData>
    <row r="1" spans="1:7" ht="13.5">
      <c r="A1" s="27" t="s">
        <v>1245</v>
      </c>
      <c r="B1" s="27"/>
      <c r="C1" s="27"/>
      <c r="D1" s="27"/>
      <c r="E1" s="27"/>
      <c r="F1" s="27"/>
      <c r="G1" s="27"/>
    </row>
    <row r="2" spans="1:7" ht="24">
      <c r="A2" s="28" t="s">
        <v>1151</v>
      </c>
      <c r="B2" s="28"/>
      <c r="C2" s="28"/>
      <c r="D2" s="28"/>
      <c r="E2" s="28"/>
      <c r="F2" s="28"/>
      <c r="G2" s="28"/>
    </row>
    <row r="3" spans="1:7" ht="13.5">
      <c r="A3" s="27"/>
      <c r="B3" s="27"/>
      <c r="C3" s="27"/>
      <c r="D3" s="27"/>
      <c r="E3" s="27"/>
      <c r="F3" s="27"/>
      <c r="G3" s="14" t="s">
        <v>248</v>
      </c>
    </row>
    <row r="4" spans="1:7" ht="22.5" customHeight="1">
      <c r="A4" s="29" t="s">
        <v>1003</v>
      </c>
      <c r="B4" s="29" t="s">
        <v>1040</v>
      </c>
      <c r="C4" s="30" t="s">
        <v>1041</v>
      </c>
      <c r="D4" s="30" t="s">
        <v>1042</v>
      </c>
      <c r="E4" s="30" t="s">
        <v>1043</v>
      </c>
      <c r="F4" s="30" t="s">
        <v>1044</v>
      </c>
      <c r="G4" s="30" t="s">
        <v>1045</v>
      </c>
    </row>
    <row r="5" spans="1:7" ht="15.75" customHeight="1">
      <c r="A5" s="583" t="s">
        <v>995</v>
      </c>
      <c r="B5" s="583"/>
      <c r="C5" s="583"/>
      <c r="D5" s="583"/>
      <c r="E5" s="583"/>
      <c r="F5" s="32">
        <f>F8+F9+F11+F16+F22</f>
        <v>53000</v>
      </c>
      <c r="G5" s="31"/>
    </row>
    <row r="6" spans="1:7" ht="15.75" customHeight="1">
      <c r="A6" s="582" t="s">
        <v>1005</v>
      </c>
      <c r="B6" s="583" t="s">
        <v>1046</v>
      </c>
      <c r="C6" s="583"/>
      <c r="D6" s="583"/>
      <c r="E6" s="583"/>
      <c r="F6" s="32">
        <f>F5</f>
        <v>53000</v>
      </c>
      <c r="G6" s="31"/>
    </row>
    <row r="7" spans="1:7" ht="15.75" customHeight="1">
      <c r="A7" s="582"/>
      <c r="B7" s="581">
        <v>44678</v>
      </c>
      <c r="C7" s="582" t="s">
        <v>1006</v>
      </c>
      <c r="D7" s="34">
        <v>5</v>
      </c>
      <c r="E7" s="35"/>
      <c r="F7" s="33"/>
      <c r="G7" s="33"/>
    </row>
    <row r="8" spans="1:7" ht="15.75" customHeight="1">
      <c r="A8" s="582"/>
      <c r="B8" s="582"/>
      <c r="C8" s="582"/>
      <c r="D8" s="34">
        <v>7</v>
      </c>
      <c r="E8" s="35">
        <v>0.0339</v>
      </c>
      <c r="F8" s="33">
        <f>8000+10000</f>
        <v>18000</v>
      </c>
      <c r="G8" s="33"/>
    </row>
    <row r="9" spans="1:7" ht="15.75" customHeight="1">
      <c r="A9" s="582"/>
      <c r="B9" s="582"/>
      <c r="C9" s="582"/>
      <c r="D9" s="34">
        <v>10</v>
      </c>
      <c r="E9" s="35">
        <v>0.0342</v>
      </c>
      <c r="F9" s="34">
        <v>2200</v>
      </c>
      <c r="G9" s="33"/>
    </row>
    <row r="10" spans="1:7" ht="15.75" customHeight="1">
      <c r="A10" s="582"/>
      <c r="B10" s="582"/>
      <c r="C10" s="582"/>
      <c r="D10" s="34">
        <v>15</v>
      </c>
      <c r="E10" s="35"/>
      <c r="F10" s="34"/>
      <c r="G10" s="33"/>
    </row>
    <row r="11" spans="1:7" ht="15.75" customHeight="1">
      <c r="A11" s="582"/>
      <c r="B11" s="582"/>
      <c r="C11" s="582"/>
      <c r="D11" s="34">
        <v>20</v>
      </c>
      <c r="E11" s="35">
        <v>0.0389</v>
      </c>
      <c r="F11" s="33">
        <v>9800</v>
      </c>
      <c r="G11" s="33"/>
    </row>
    <row r="12" spans="1:7" ht="15.75" customHeight="1">
      <c r="A12" s="582"/>
      <c r="B12" s="581">
        <v>44797</v>
      </c>
      <c r="C12" s="33" t="s">
        <v>1004</v>
      </c>
      <c r="D12" s="34">
        <v>10</v>
      </c>
      <c r="E12" s="35"/>
      <c r="F12" s="34"/>
      <c r="G12" s="33"/>
    </row>
    <row r="13" spans="1:7" ht="15.75" customHeight="1">
      <c r="A13" s="582"/>
      <c r="B13" s="582"/>
      <c r="C13" s="582" t="s">
        <v>1006</v>
      </c>
      <c r="D13" s="34">
        <v>5</v>
      </c>
      <c r="E13" s="35"/>
      <c r="F13" s="33"/>
      <c r="G13" s="33"/>
    </row>
    <row r="14" spans="1:7" ht="15.75" customHeight="1">
      <c r="A14" s="582"/>
      <c r="B14" s="582"/>
      <c r="C14" s="582"/>
      <c r="D14" s="34">
        <v>7</v>
      </c>
      <c r="E14" s="35"/>
      <c r="F14" s="34"/>
      <c r="G14" s="33"/>
    </row>
    <row r="15" spans="1:7" ht="15.75" customHeight="1">
      <c r="A15" s="582"/>
      <c r="B15" s="582"/>
      <c r="C15" s="582"/>
      <c r="D15" s="34">
        <v>10</v>
      </c>
      <c r="E15" s="35"/>
      <c r="F15" s="34"/>
      <c r="G15" s="33"/>
    </row>
    <row r="16" spans="1:7" ht="15.75" customHeight="1">
      <c r="A16" s="582"/>
      <c r="B16" s="582"/>
      <c r="C16" s="582"/>
      <c r="D16" s="34">
        <v>15</v>
      </c>
      <c r="E16" s="35">
        <v>0.0344</v>
      </c>
      <c r="F16" s="33">
        <v>10000</v>
      </c>
      <c r="G16" s="33"/>
    </row>
    <row r="17" spans="1:7" ht="15.75" customHeight="1">
      <c r="A17" s="582"/>
      <c r="B17" s="582"/>
      <c r="C17" s="582"/>
      <c r="D17" s="34">
        <v>20</v>
      </c>
      <c r="E17" s="35"/>
      <c r="F17" s="33"/>
      <c r="G17" s="33"/>
    </row>
    <row r="18" spans="1:7" ht="15.75" customHeight="1">
      <c r="A18" s="582"/>
      <c r="B18" s="582"/>
      <c r="C18" s="582"/>
      <c r="D18" s="34">
        <v>30</v>
      </c>
      <c r="E18" s="35"/>
      <c r="F18" s="33"/>
      <c r="G18" s="33"/>
    </row>
    <row r="19" spans="1:7" ht="15.75" customHeight="1">
      <c r="A19" s="582"/>
      <c r="B19" s="581">
        <v>44817</v>
      </c>
      <c r="C19" s="582" t="s">
        <v>1006</v>
      </c>
      <c r="D19" s="34">
        <v>7</v>
      </c>
      <c r="E19" s="35"/>
      <c r="F19" s="33"/>
      <c r="G19" s="33"/>
    </row>
    <row r="20" spans="1:7" ht="15.75" customHeight="1">
      <c r="A20" s="582"/>
      <c r="B20" s="582"/>
      <c r="C20" s="582"/>
      <c r="D20" s="34">
        <v>10</v>
      </c>
      <c r="E20" s="35"/>
      <c r="F20" s="34"/>
      <c r="G20" s="33"/>
    </row>
    <row r="21" spans="1:7" ht="15.75" customHeight="1">
      <c r="A21" s="582"/>
      <c r="B21" s="582"/>
      <c r="C21" s="582"/>
      <c r="D21" s="34">
        <v>15</v>
      </c>
      <c r="E21" s="35"/>
      <c r="F21" s="34"/>
      <c r="G21" s="33"/>
    </row>
    <row r="22" spans="1:7" ht="15.75" customHeight="1">
      <c r="A22" s="582"/>
      <c r="B22" s="582"/>
      <c r="C22" s="582"/>
      <c r="D22" s="34">
        <v>20</v>
      </c>
      <c r="E22" s="35">
        <v>0.0353</v>
      </c>
      <c r="F22" s="33">
        <v>13000</v>
      </c>
      <c r="G22" s="33"/>
    </row>
    <row r="23" spans="1:7" ht="15.75" customHeight="1">
      <c r="A23" s="582"/>
      <c r="B23" s="582"/>
      <c r="C23" s="582"/>
      <c r="D23" s="34">
        <v>30</v>
      </c>
      <c r="E23" s="35"/>
      <c r="F23" s="33"/>
      <c r="G23" s="33"/>
    </row>
    <row r="24" spans="1:7" ht="15.75" customHeight="1">
      <c r="A24" s="582" t="s">
        <v>1000</v>
      </c>
      <c r="B24" s="583" t="s">
        <v>1048</v>
      </c>
      <c r="C24" s="583"/>
      <c r="D24" s="583"/>
      <c r="E24" s="583"/>
      <c r="F24" s="31"/>
      <c r="G24" s="31"/>
    </row>
    <row r="25" spans="1:7" ht="15.75" customHeight="1">
      <c r="A25" s="582"/>
      <c r="B25" s="582" t="s">
        <v>1047</v>
      </c>
      <c r="C25" s="33" t="s">
        <v>1004</v>
      </c>
      <c r="D25" s="34">
        <v>10</v>
      </c>
      <c r="E25" s="35"/>
      <c r="F25" s="33"/>
      <c r="G25" s="33"/>
    </row>
    <row r="26" spans="1:7" ht="15.75" customHeight="1">
      <c r="A26" s="582"/>
      <c r="B26" s="582"/>
      <c r="C26" s="33" t="s">
        <v>1006</v>
      </c>
      <c r="D26" s="34">
        <v>10</v>
      </c>
      <c r="E26" s="35"/>
      <c r="F26" s="34"/>
      <c r="G26" s="33"/>
    </row>
    <row r="27" spans="1:7" ht="15.75" customHeight="1">
      <c r="A27" s="582"/>
      <c r="B27" s="582" t="s">
        <v>1047</v>
      </c>
      <c r="C27" s="582" t="s">
        <v>1004</v>
      </c>
      <c r="D27" s="34">
        <v>7</v>
      </c>
      <c r="E27" s="35"/>
      <c r="F27" s="33"/>
      <c r="G27" s="33"/>
    </row>
    <row r="28" spans="1:7" ht="15.75" customHeight="1">
      <c r="A28" s="582"/>
      <c r="B28" s="582"/>
      <c r="C28" s="582"/>
      <c r="D28" s="34">
        <v>15</v>
      </c>
      <c r="E28" s="35"/>
      <c r="F28" s="34"/>
      <c r="G28" s="33"/>
    </row>
    <row r="29" spans="1:7" ht="15.75" customHeight="1">
      <c r="A29" s="582"/>
      <c r="B29" s="582"/>
      <c r="C29" s="33" t="s">
        <v>1006</v>
      </c>
      <c r="D29" s="34">
        <v>7</v>
      </c>
      <c r="E29" s="35"/>
      <c r="F29" s="34"/>
      <c r="G29" s="33"/>
    </row>
    <row r="30" spans="1:7" ht="13.5">
      <c r="A30" s="27" t="s">
        <v>974</v>
      </c>
      <c r="B30" s="27"/>
      <c r="C30" s="27"/>
      <c r="D30" s="27"/>
      <c r="E30" s="27"/>
      <c r="F30" s="27"/>
      <c r="G30" s="27"/>
    </row>
    <row r="31" spans="1:7" ht="13.5">
      <c r="A31" s="27" t="s">
        <v>1049</v>
      </c>
      <c r="B31" s="27"/>
      <c r="C31" s="27"/>
      <c r="D31" s="27"/>
      <c r="E31" s="27"/>
      <c r="F31" s="27"/>
      <c r="G31" s="27"/>
    </row>
  </sheetData>
  <sheetProtection/>
  <mergeCells count="14">
    <mergeCell ref="A5:E5"/>
    <mergeCell ref="B6:E6"/>
    <mergeCell ref="B24:E24"/>
    <mergeCell ref="A6:A23"/>
    <mergeCell ref="A24:A29"/>
    <mergeCell ref="B7:B11"/>
    <mergeCell ref="B12:B18"/>
    <mergeCell ref="B19:B23"/>
    <mergeCell ref="B25:B26"/>
    <mergeCell ref="B27:B29"/>
    <mergeCell ref="C7:C11"/>
    <mergeCell ref="C13:C18"/>
    <mergeCell ref="C19:C23"/>
    <mergeCell ref="C27:C28"/>
  </mergeCells>
  <printOptions horizontalCentered="1"/>
  <pageMargins left="0.7513888888888889" right="0.7513888888888889" top="1" bottom="1" header="0.5" footer="0.5"/>
  <pageSetup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2:B66"/>
  <sheetViews>
    <sheetView zoomScaleSheetLayoutView="100" workbookViewId="0" topLeftCell="A37">
      <selection activeCell="B51" sqref="B51"/>
    </sheetView>
  </sheetViews>
  <sheetFormatPr defaultColWidth="8.8515625" defaultRowHeight="12.75"/>
  <cols>
    <col min="1" max="1" width="14.57421875" style="415" customWidth="1"/>
    <col min="2" max="2" width="70.7109375" style="415" customWidth="1"/>
    <col min="3" max="16384" width="8.8515625" style="416" customWidth="1"/>
  </cols>
  <sheetData>
    <row r="1" ht="27" customHeight="1"/>
    <row r="2" spans="1:2" ht="39" customHeight="1">
      <c r="A2" s="511" t="s">
        <v>206</v>
      </c>
      <c r="B2" s="511"/>
    </row>
    <row r="3" ht="24" customHeight="1"/>
    <row r="4" spans="1:2" ht="25.5" customHeight="1">
      <c r="A4" s="509" t="s">
        <v>207</v>
      </c>
      <c r="B4" s="509"/>
    </row>
    <row r="5" spans="1:2" ht="18" customHeight="1">
      <c r="A5" s="417"/>
      <c r="B5" s="417"/>
    </row>
    <row r="6" spans="1:2" ht="25.5" customHeight="1">
      <c r="A6" s="418" t="s">
        <v>208</v>
      </c>
      <c r="B6" s="419" t="s">
        <v>1088</v>
      </c>
    </row>
    <row r="7" spans="1:2" ht="25.5" customHeight="1">
      <c r="A7" s="418" t="s">
        <v>209</v>
      </c>
      <c r="B7" s="419" t="s">
        <v>1087</v>
      </c>
    </row>
    <row r="8" spans="1:2" ht="25.5" customHeight="1">
      <c r="A8" s="418" t="s">
        <v>210</v>
      </c>
      <c r="B8" s="419" t="s">
        <v>1086</v>
      </c>
    </row>
    <row r="9" spans="1:2" ht="25.5" customHeight="1">
      <c r="A9" s="418" t="s">
        <v>211</v>
      </c>
      <c r="B9" s="419" t="s">
        <v>1089</v>
      </c>
    </row>
    <row r="10" spans="1:2" ht="25.5" customHeight="1">
      <c r="A10" s="418" t="s">
        <v>212</v>
      </c>
      <c r="B10" s="419" t="s">
        <v>1090</v>
      </c>
    </row>
    <row r="11" spans="1:2" ht="25.5" customHeight="1">
      <c r="A11" s="418" t="s">
        <v>213</v>
      </c>
      <c r="B11" s="419" t="s">
        <v>1091</v>
      </c>
    </row>
    <row r="12" spans="1:2" ht="25.5" customHeight="1">
      <c r="A12" s="418" t="s">
        <v>214</v>
      </c>
      <c r="B12" s="419" t="s">
        <v>215</v>
      </c>
    </row>
    <row r="13" spans="1:2" ht="25.5" customHeight="1">
      <c r="A13" s="418" t="s">
        <v>216</v>
      </c>
      <c r="B13" s="419" t="s">
        <v>217</v>
      </c>
    </row>
    <row r="14" spans="1:2" ht="25.5" customHeight="1">
      <c r="A14" s="418" t="s">
        <v>218</v>
      </c>
      <c r="B14" s="419" t="s">
        <v>219</v>
      </c>
    </row>
    <row r="15" spans="1:2" ht="19.5" customHeight="1">
      <c r="A15" s="418"/>
      <c r="B15" s="419"/>
    </row>
    <row r="16" spans="1:2" ht="25.5" customHeight="1">
      <c r="A16" s="509" t="s">
        <v>220</v>
      </c>
      <c r="B16" s="509"/>
    </row>
    <row r="17" spans="1:2" ht="18" customHeight="1">
      <c r="A17" s="417"/>
      <c r="B17" s="417"/>
    </row>
    <row r="18" spans="1:2" ht="25.5" customHeight="1">
      <c r="A18" s="418" t="s">
        <v>221</v>
      </c>
      <c r="B18" s="419" t="s">
        <v>1095</v>
      </c>
    </row>
    <row r="19" spans="1:2" ht="25.5" customHeight="1">
      <c r="A19" s="420" t="s">
        <v>222</v>
      </c>
      <c r="B19" s="419" t="s">
        <v>1094</v>
      </c>
    </row>
    <row r="20" spans="1:2" ht="25.5" customHeight="1">
      <c r="A20" s="418" t="s">
        <v>223</v>
      </c>
      <c r="B20" s="419" t="s">
        <v>1092</v>
      </c>
    </row>
    <row r="21" spans="1:2" ht="25.5" customHeight="1">
      <c r="A21" s="420" t="s">
        <v>224</v>
      </c>
      <c r="B21" s="419" t="s">
        <v>1093</v>
      </c>
    </row>
    <row r="22" spans="1:2" ht="25.5" customHeight="1">
      <c r="A22" s="418" t="s">
        <v>225</v>
      </c>
      <c r="B22" s="421" t="s">
        <v>1096</v>
      </c>
    </row>
    <row r="23" spans="1:2" ht="25.5" customHeight="1">
      <c r="A23" s="420" t="s">
        <v>226</v>
      </c>
      <c r="B23" s="419" t="s">
        <v>1097</v>
      </c>
    </row>
    <row r="24" spans="1:2" ht="25.5" customHeight="1">
      <c r="A24" s="418"/>
      <c r="B24" s="419"/>
    </row>
    <row r="25" spans="1:2" ht="25.5" customHeight="1">
      <c r="A25" s="509" t="s">
        <v>227</v>
      </c>
      <c r="B25" s="509"/>
    </row>
    <row r="26" spans="1:2" ht="18" customHeight="1">
      <c r="A26" s="417"/>
      <c r="B26" s="417"/>
    </row>
    <row r="27" spans="1:2" ht="25.5" customHeight="1">
      <c r="A27" s="420" t="s">
        <v>228</v>
      </c>
      <c r="B27" s="419" t="s">
        <v>1098</v>
      </c>
    </row>
    <row r="28" spans="1:2" ht="25.5" customHeight="1">
      <c r="A28" s="420" t="s">
        <v>229</v>
      </c>
      <c r="B28" s="419" t="s">
        <v>1099</v>
      </c>
    </row>
    <row r="29" spans="1:2" ht="25.5" customHeight="1">
      <c r="A29" s="420" t="s">
        <v>230</v>
      </c>
      <c r="B29" s="419" t="s">
        <v>1100</v>
      </c>
    </row>
    <row r="30" spans="1:2" ht="25.5" customHeight="1">
      <c r="A30" s="420" t="s">
        <v>231</v>
      </c>
      <c r="B30" s="419" t="s">
        <v>1101</v>
      </c>
    </row>
    <row r="31" spans="1:2" ht="25.5" customHeight="1">
      <c r="A31" s="420" t="s">
        <v>232</v>
      </c>
      <c r="B31" s="419" t="s">
        <v>1102</v>
      </c>
    </row>
    <row r="32" spans="1:2" ht="25.5" customHeight="1">
      <c r="A32" s="418"/>
      <c r="B32" s="419"/>
    </row>
    <row r="33" spans="1:2" ht="25.5" customHeight="1">
      <c r="A33" s="509" t="s">
        <v>233</v>
      </c>
      <c r="B33" s="509"/>
    </row>
    <row r="34" spans="1:2" ht="18" customHeight="1">
      <c r="A34" s="417"/>
      <c r="B34" s="417"/>
    </row>
    <row r="35" spans="1:2" ht="25.5" customHeight="1">
      <c r="A35" s="420" t="s">
        <v>234</v>
      </c>
      <c r="B35" s="419" t="s">
        <v>1103</v>
      </c>
    </row>
    <row r="36" spans="1:2" ht="25.5" customHeight="1">
      <c r="A36" s="420" t="s">
        <v>235</v>
      </c>
      <c r="B36" s="419" t="s">
        <v>1104</v>
      </c>
    </row>
    <row r="37" spans="1:2" ht="25.5" customHeight="1">
      <c r="A37" s="420" t="s">
        <v>236</v>
      </c>
      <c r="B37" s="419" t="s">
        <v>1105</v>
      </c>
    </row>
    <row r="38" spans="1:2" ht="25.5" customHeight="1">
      <c r="A38" s="420" t="s">
        <v>237</v>
      </c>
      <c r="B38" s="419" t="s">
        <v>1106</v>
      </c>
    </row>
    <row r="39" spans="1:2" ht="25.5" customHeight="1">
      <c r="A39" s="420" t="s">
        <v>238</v>
      </c>
      <c r="B39" s="419" t="s">
        <v>1107</v>
      </c>
    </row>
    <row r="40" spans="1:2" ht="25.5" customHeight="1">
      <c r="A40" s="420" t="s">
        <v>239</v>
      </c>
      <c r="B40" s="419" t="s">
        <v>1108</v>
      </c>
    </row>
    <row r="41" spans="1:2" ht="19.5" customHeight="1">
      <c r="A41" s="418"/>
      <c r="B41" s="419"/>
    </row>
    <row r="42" spans="1:2" ht="25.5" customHeight="1">
      <c r="A42" s="509" t="s">
        <v>240</v>
      </c>
      <c r="B42" s="509"/>
    </row>
    <row r="43" spans="1:2" ht="18" customHeight="1">
      <c r="A43" s="417"/>
      <c r="B43" s="417"/>
    </row>
    <row r="44" spans="1:2" ht="25.5" customHeight="1">
      <c r="A44" s="420" t="s">
        <v>241</v>
      </c>
      <c r="B44" s="419" t="s">
        <v>1109</v>
      </c>
    </row>
    <row r="45" spans="1:2" ht="25.5" customHeight="1">
      <c r="A45" s="420" t="s">
        <v>242</v>
      </c>
      <c r="B45" s="419" t="s">
        <v>1110</v>
      </c>
    </row>
    <row r="46" spans="1:2" ht="25.5" customHeight="1">
      <c r="A46" s="420" t="s">
        <v>243</v>
      </c>
      <c r="B46" s="419" t="s">
        <v>1111</v>
      </c>
    </row>
    <row r="47" spans="1:2" ht="25.5" customHeight="1">
      <c r="A47" s="420" t="s">
        <v>244</v>
      </c>
      <c r="B47" s="419" t="s">
        <v>1112</v>
      </c>
    </row>
    <row r="48" spans="1:2" ht="25.5" customHeight="1">
      <c r="A48" s="420" t="s">
        <v>245</v>
      </c>
      <c r="B48" s="419" t="s">
        <v>1113</v>
      </c>
    </row>
    <row r="49" spans="1:2" ht="25.5" customHeight="1">
      <c r="A49" s="420" t="s">
        <v>246</v>
      </c>
      <c r="B49" s="419" t="s">
        <v>1114</v>
      </c>
    </row>
    <row r="50" spans="1:2" ht="25.5" customHeight="1">
      <c r="A50" s="505" t="s">
        <v>1233</v>
      </c>
      <c r="B50" s="419" t="s">
        <v>1115</v>
      </c>
    </row>
    <row r="51" spans="1:2" ht="25.5" customHeight="1">
      <c r="A51" s="505" t="s">
        <v>1234</v>
      </c>
      <c r="B51" s="419" t="s">
        <v>1116</v>
      </c>
    </row>
    <row r="52" spans="1:2" ht="25.5" customHeight="1">
      <c r="A52" s="505" t="s">
        <v>1235</v>
      </c>
      <c r="B52" s="419" t="s">
        <v>1117</v>
      </c>
    </row>
    <row r="53" spans="1:2" ht="25.5" customHeight="1">
      <c r="A53" s="505" t="s">
        <v>1236</v>
      </c>
      <c r="B53" s="436" t="s">
        <v>1118</v>
      </c>
    </row>
    <row r="54" spans="1:2" ht="25.5" customHeight="1">
      <c r="A54" s="505" t="s">
        <v>1237</v>
      </c>
      <c r="B54" s="419" t="s">
        <v>1119</v>
      </c>
    </row>
    <row r="55" spans="1:2" ht="25.5" customHeight="1">
      <c r="A55" s="420"/>
      <c r="B55" s="419"/>
    </row>
    <row r="56" spans="1:2" ht="30" customHeight="1">
      <c r="A56" s="420"/>
      <c r="B56" s="419"/>
    </row>
    <row r="57" spans="1:2" ht="18" customHeight="1">
      <c r="A57" s="420"/>
      <c r="B57" s="419"/>
    </row>
    <row r="58" spans="1:2" ht="25.5" customHeight="1">
      <c r="A58" s="509"/>
      <c r="B58" s="509"/>
    </row>
    <row r="59" spans="1:2" ht="18" customHeight="1">
      <c r="A59" s="417"/>
      <c r="B59" s="417"/>
    </row>
    <row r="60" spans="1:2" ht="25.5" customHeight="1">
      <c r="A60" s="418"/>
      <c r="B60" s="419"/>
    </row>
    <row r="61" spans="1:2" ht="25.5" customHeight="1">
      <c r="A61" s="420"/>
      <c r="B61" s="419"/>
    </row>
    <row r="62" spans="1:2" ht="25.5" customHeight="1">
      <c r="A62" s="418"/>
      <c r="B62" s="419"/>
    </row>
    <row r="63" spans="1:2" ht="25.5" customHeight="1">
      <c r="A63" s="420"/>
      <c r="B63" s="419"/>
    </row>
    <row r="64" spans="1:2" ht="33.75" customHeight="1">
      <c r="A64" s="510"/>
      <c r="B64" s="510"/>
    </row>
    <row r="65" spans="1:2" s="414" customFormat="1" ht="25.5" customHeight="1">
      <c r="A65" s="422"/>
      <c r="B65" s="421"/>
    </row>
    <row r="66" spans="1:2" ht="25.5" customHeight="1">
      <c r="A66" s="418"/>
      <c r="B66" s="419"/>
    </row>
  </sheetData>
  <sheetProtection/>
  <mergeCells count="8">
    <mergeCell ref="A58:B58"/>
    <mergeCell ref="A64:B64"/>
    <mergeCell ref="A2:B2"/>
    <mergeCell ref="A4:B4"/>
    <mergeCell ref="A16:B16"/>
    <mergeCell ref="A25:B25"/>
    <mergeCell ref="A33:B33"/>
    <mergeCell ref="A42:B42"/>
  </mergeCells>
  <printOptions horizontalCentered="1"/>
  <pageMargins left="0.59" right="0.59" top="1" bottom="0.7900000000000001" header="0.51" footer="0.51"/>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H25"/>
  <sheetViews>
    <sheetView view="pageBreakPreview" zoomScaleSheetLayoutView="100" workbookViewId="0" topLeftCell="A13">
      <selection activeCell="A1" sqref="A1"/>
    </sheetView>
  </sheetViews>
  <sheetFormatPr defaultColWidth="10.00390625" defaultRowHeight="12.75"/>
  <cols>
    <col min="1" max="1" width="43.421875" style="1" customWidth="1"/>
    <col min="2" max="2" width="29.140625" style="1" customWidth="1"/>
    <col min="3" max="16384" width="10.00390625" style="1" customWidth="1"/>
  </cols>
  <sheetData>
    <row r="1" spans="1:2" ht="18" customHeight="1">
      <c r="A1" s="11" t="s">
        <v>1244</v>
      </c>
      <c r="B1" s="11"/>
    </row>
    <row r="2" spans="1:2" ht="27.75" customHeight="1">
      <c r="A2" s="584" t="s">
        <v>1152</v>
      </c>
      <c r="B2" s="584"/>
    </row>
    <row r="3" spans="1:2" ht="21" customHeight="1">
      <c r="A3" s="20"/>
      <c r="B3" s="14" t="s">
        <v>248</v>
      </c>
    </row>
    <row r="4" spans="1:2" ht="36.75" customHeight="1">
      <c r="A4" s="21" t="s">
        <v>983</v>
      </c>
      <c r="B4" s="21" t="s">
        <v>1191</v>
      </c>
    </row>
    <row r="5" spans="1:8" ht="28.5" customHeight="1">
      <c r="A5" s="22" t="s">
        <v>1050</v>
      </c>
      <c r="B5" s="25">
        <f>B6+B8</f>
        <v>180733.86</v>
      </c>
      <c r="F5" s="24"/>
      <c r="G5" s="24"/>
      <c r="H5" s="24"/>
    </row>
    <row r="6" spans="1:8" ht="28.5" customHeight="1">
      <c r="A6" s="22" t="s">
        <v>1051</v>
      </c>
      <c r="B6" s="25">
        <f>B7</f>
        <v>88884.86</v>
      </c>
      <c r="F6" s="24"/>
      <c r="G6" s="24"/>
      <c r="H6" s="24"/>
    </row>
    <row r="7" spans="1:8" ht="28.5" customHeight="1">
      <c r="A7" s="22" t="s">
        <v>1052</v>
      </c>
      <c r="B7" s="25">
        <v>88884.86</v>
      </c>
      <c r="F7" s="24"/>
      <c r="G7" s="24"/>
      <c r="H7" s="24"/>
    </row>
    <row r="8" spans="1:8" ht="28.5" customHeight="1">
      <c r="A8" s="22" t="s">
        <v>1053</v>
      </c>
      <c r="B8" s="25">
        <v>91849</v>
      </c>
      <c r="F8" s="24"/>
      <c r="G8" s="24"/>
      <c r="H8" s="24"/>
    </row>
    <row r="9" spans="1:8" ht="28.5" customHeight="1">
      <c r="A9" s="22" t="s">
        <v>1052</v>
      </c>
      <c r="B9" s="25">
        <v>38849</v>
      </c>
      <c r="F9" s="24"/>
      <c r="G9" s="24"/>
      <c r="H9" s="24"/>
    </row>
    <row r="10" spans="1:8" ht="28.5" customHeight="1">
      <c r="A10" s="22" t="s">
        <v>1054</v>
      </c>
      <c r="B10" s="25">
        <f>B11+B12</f>
        <v>130198.1</v>
      </c>
      <c r="F10" s="24"/>
      <c r="G10" s="24"/>
      <c r="H10" s="24"/>
    </row>
    <row r="11" spans="1:8" ht="28.5" customHeight="1">
      <c r="A11" s="22" t="s">
        <v>1051</v>
      </c>
      <c r="B11" s="25">
        <v>90168.5</v>
      </c>
      <c r="F11" s="24"/>
      <c r="G11" s="24"/>
      <c r="H11" s="24"/>
    </row>
    <row r="12" spans="1:8" ht="28.5" customHeight="1">
      <c r="A12" s="22" t="s">
        <v>1053</v>
      </c>
      <c r="B12" s="25">
        <v>40029.6</v>
      </c>
      <c r="F12" s="24"/>
      <c r="G12" s="24"/>
      <c r="H12" s="24"/>
    </row>
    <row r="13" spans="1:8" ht="28.5" customHeight="1">
      <c r="A13" s="22" t="s">
        <v>1055</v>
      </c>
      <c r="B13" s="25">
        <f>B14+B15</f>
        <v>28878.82</v>
      </c>
      <c r="F13" s="24"/>
      <c r="G13" s="24"/>
      <c r="H13" s="24"/>
    </row>
    <row r="14" spans="1:8" ht="28.5" customHeight="1">
      <c r="A14" s="22" t="s">
        <v>1051</v>
      </c>
      <c r="B14" s="25">
        <v>13667.79</v>
      </c>
      <c r="F14" s="24"/>
      <c r="G14" s="24"/>
      <c r="H14" s="24"/>
    </row>
    <row r="15" spans="1:8" ht="28.5" customHeight="1">
      <c r="A15" s="22" t="s">
        <v>1053</v>
      </c>
      <c r="B15" s="25">
        <v>15211.03</v>
      </c>
      <c r="F15" s="24"/>
      <c r="G15" s="24"/>
      <c r="H15" s="24"/>
    </row>
    <row r="16" spans="1:8" ht="28.5" customHeight="1">
      <c r="A16" s="22" t="s">
        <v>1056</v>
      </c>
      <c r="B16" s="25">
        <f>B17+B20</f>
        <v>85230</v>
      </c>
      <c r="F16" s="24"/>
      <c r="G16" s="24"/>
      <c r="H16" s="24"/>
    </row>
    <row r="17" spans="1:8" ht="28.5" customHeight="1">
      <c r="A17" s="22" t="s">
        <v>1051</v>
      </c>
      <c r="B17" s="25">
        <f>B18+B19</f>
        <v>29950</v>
      </c>
      <c r="F17" s="24"/>
      <c r="G17" s="24"/>
      <c r="H17" s="24"/>
    </row>
    <row r="18" spans="1:8" ht="28.5" customHeight="1">
      <c r="A18" s="22" t="s">
        <v>1052</v>
      </c>
      <c r="B18" s="25">
        <v>28452.5</v>
      </c>
      <c r="F18" s="24"/>
      <c r="G18" s="24"/>
      <c r="H18" s="24"/>
    </row>
    <row r="19" spans="1:8" ht="28.5" customHeight="1">
      <c r="A19" s="22" t="s">
        <v>1057</v>
      </c>
      <c r="B19" s="25">
        <v>1497.5</v>
      </c>
      <c r="F19" s="24"/>
      <c r="G19" s="24"/>
      <c r="H19" s="24"/>
    </row>
    <row r="20" spans="1:8" ht="28.5" customHeight="1">
      <c r="A20" s="22" t="s">
        <v>1053</v>
      </c>
      <c r="B20" s="25">
        <f>B21+B22</f>
        <v>55280</v>
      </c>
      <c r="F20" s="24"/>
      <c r="G20" s="24"/>
      <c r="H20" s="24"/>
    </row>
    <row r="21" spans="1:8" ht="28.5" customHeight="1">
      <c r="A21" s="22" t="s">
        <v>1052</v>
      </c>
      <c r="B21" s="25">
        <v>49752</v>
      </c>
      <c r="F21" s="24"/>
      <c r="G21" s="24"/>
      <c r="H21" s="24"/>
    </row>
    <row r="22" spans="1:8" ht="28.5" customHeight="1">
      <c r="A22" s="22" t="s">
        <v>1057</v>
      </c>
      <c r="B22" s="25">
        <v>5528</v>
      </c>
      <c r="F22" s="24"/>
      <c r="G22" s="24"/>
      <c r="H22" s="24"/>
    </row>
    <row r="23" spans="1:8" ht="28.5" customHeight="1">
      <c r="A23" s="22" t="s">
        <v>1058</v>
      </c>
      <c r="B23" s="25">
        <f>B24+B25</f>
        <v>31067.15</v>
      </c>
      <c r="F23" s="24"/>
      <c r="G23" s="24"/>
      <c r="H23" s="24"/>
    </row>
    <row r="24" spans="1:8" ht="28.5" customHeight="1">
      <c r="A24" s="22" t="s">
        <v>1051</v>
      </c>
      <c r="B24" s="25">
        <v>13944.67</v>
      </c>
      <c r="F24" s="24"/>
      <c r="G24" s="24"/>
      <c r="H24" s="24"/>
    </row>
    <row r="25" spans="1:8" ht="28.5" customHeight="1">
      <c r="A25" s="22" t="s">
        <v>1053</v>
      </c>
      <c r="B25" s="25">
        <v>17122.48</v>
      </c>
      <c r="F25" s="24"/>
      <c r="G25" s="24"/>
      <c r="H25" s="24"/>
    </row>
  </sheetData>
  <sheetProtection/>
  <mergeCells count="1">
    <mergeCell ref="A2:B2"/>
  </mergeCells>
  <printOptions horizontalCentered="1"/>
  <pageMargins left="0.7513888888888889" right="0.7513888888888889" top="1" bottom="1" header="0.5" footer="0.5"/>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B51"/>
  <sheetViews>
    <sheetView view="pageBreakPreview" zoomScaleSheetLayoutView="100" workbookViewId="0" topLeftCell="A7">
      <selection activeCell="B21" sqref="B21:B22"/>
    </sheetView>
  </sheetViews>
  <sheetFormatPr defaultColWidth="9.7109375" defaultRowHeight="12.75"/>
  <cols>
    <col min="1" max="1" width="67.28125" style="2" customWidth="1"/>
    <col min="2" max="2" width="18.57421875" style="10" customWidth="1"/>
    <col min="3" max="4" width="12.00390625" style="2" customWidth="1"/>
    <col min="5" max="5" width="9.7109375" style="2" customWidth="1"/>
    <col min="6" max="6" width="12.00390625" style="2" customWidth="1"/>
    <col min="7" max="252" width="9.7109375" style="2" customWidth="1"/>
    <col min="253" max="253" width="50.421875" style="2" customWidth="1"/>
    <col min="254" max="254" width="43.00390625" style="2" customWidth="1"/>
    <col min="255" max="16384" width="9.7109375" style="2" customWidth="1"/>
  </cols>
  <sheetData>
    <row r="1" spans="1:2" s="7" customFormat="1" ht="18" customHeight="1">
      <c r="A1" s="11" t="s">
        <v>1243</v>
      </c>
      <c r="B1" s="12"/>
    </row>
    <row r="2" spans="1:2" s="8" customFormat="1" ht="24">
      <c r="A2" s="585" t="s">
        <v>1153</v>
      </c>
      <c r="B2" s="585"/>
    </row>
    <row r="3" spans="1:2" s="9" customFormat="1" ht="18.75" customHeight="1">
      <c r="A3" s="13"/>
      <c r="B3" s="14" t="s">
        <v>248</v>
      </c>
    </row>
    <row r="4" spans="1:2" s="9" customFormat="1" ht="30.75" customHeight="1">
      <c r="A4" s="6" t="s">
        <v>249</v>
      </c>
      <c r="B4" s="6" t="s">
        <v>1059</v>
      </c>
    </row>
    <row r="5" spans="1:2" s="9" customFormat="1" ht="25.5" customHeight="1">
      <c r="A5" s="3" t="s">
        <v>1229</v>
      </c>
      <c r="B5" s="15">
        <v>931403</v>
      </c>
    </row>
    <row r="6" spans="1:2" s="9" customFormat="1" ht="25.5" customHeight="1">
      <c r="A6" s="4" t="s">
        <v>1060</v>
      </c>
      <c r="B6" s="15">
        <v>168204</v>
      </c>
    </row>
    <row r="7" spans="1:2" s="9" customFormat="1" ht="25.5" customHeight="1">
      <c r="A7" s="5" t="s">
        <v>1061</v>
      </c>
      <c r="B7" s="16">
        <v>90000</v>
      </c>
    </row>
    <row r="8" spans="1:2" s="9" customFormat="1" ht="25.5" customHeight="1">
      <c r="A8" s="5" t="s">
        <v>1062</v>
      </c>
      <c r="B8" s="16">
        <v>0</v>
      </c>
    </row>
    <row r="9" spans="1:2" s="9" customFormat="1" ht="25.5" customHeight="1">
      <c r="A9" s="5" t="s">
        <v>1063</v>
      </c>
      <c r="B9" s="16">
        <v>90000</v>
      </c>
    </row>
    <row r="10" spans="1:2" s="9" customFormat="1" ht="25.5" customHeight="1">
      <c r="A10" s="5" t="s">
        <v>1064</v>
      </c>
      <c r="B10" s="16">
        <v>78204</v>
      </c>
    </row>
    <row r="11" spans="1:2" s="9" customFormat="1" ht="25.5" customHeight="1">
      <c r="A11" s="4" t="s">
        <v>1065</v>
      </c>
      <c r="B11" s="17">
        <v>175230</v>
      </c>
    </row>
    <row r="12" spans="1:2" s="9" customFormat="1" ht="25.5" customHeight="1">
      <c r="A12" s="5" t="s">
        <v>1066</v>
      </c>
      <c r="B12" s="16">
        <v>0</v>
      </c>
    </row>
    <row r="13" spans="1:2" s="9" customFormat="1" ht="25.5" customHeight="1">
      <c r="A13" s="5" t="s">
        <v>1067</v>
      </c>
      <c r="B13" s="16">
        <v>90000</v>
      </c>
    </row>
    <row r="14" spans="1:2" s="9" customFormat="1" ht="25.5" customHeight="1">
      <c r="A14" s="5" t="s">
        <v>1068</v>
      </c>
      <c r="B14" s="16">
        <v>85230</v>
      </c>
    </row>
    <row r="15" spans="1:2" s="9" customFormat="1" ht="25.5" customHeight="1">
      <c r="A15" s="5" t="s">
        <v>1069</v>
      </c>
      <c r="B15" s="16">
        <v>78204</v>
      </c>
    </row>
    <row r="16" spans="1:2" s="9" customFormat="1" ht="25.5" customHeight="1">
      <c r="A16" s="5" t="s">
        <v>1070</v>
      </c>
      <c r="B16" s="16">
        <v>28452</v>
      </c>
    </row>
    <row r="17" spans="1:2" s="9" customFormat="1" ht="25.5" customHeight="1">
      <c r="A17" s="5" t="s">
        <v>1071</v>
      </c>
      <c r="B17" s="16">
        <v>49752</v>
      </c>
    </row>
    <row r="18" spans="1:2" s="9" customFormat="1" ht="25.5" customHeight="1">
      <c r="A18" s="5" t="s">
        <v>1072</v>
      </c>
      <c r="B18" s="16">
        <v>1498</v>
      </c>
    </row>
    <row r="19" spans="1:2" s="9" customFormat="1" ht="25.5" customHeight="1">
      <c r="A19" s="5" t="s">
        <v>1073</v>
      </c>
      <c r="B19" s="16">
        <v>5528</v>
      </c>
    </row>
    <row r="20" spans="1:2" s="9" customFormat="1" ht="25.5" customHeight="1">
      <c r="A20" s="504" t="s">
        <v>1230</v>
      </c>
      <c r="B20" s="15">
        <f>B5+B6-B11</f>
        <v>924377</v>
      </c>
    </row>
    <row r="21" spans="1:2" s="9" customFormat="1" ht="25.5" customHeight="1">
      <c r="A21" s="5" t="s">
        <v>1062</v>
      </c>
      <c r="B21" s="15">
        <f>430942-1498</f>
        <v>429444</v>
      </c>
    </row>
    <row r="22" spans="1:2" s="9" customFormat="1" ht="25.5" customHeight="1">
      <c r="A22" s="5" t="s">
        <v>1063</v>
      </c>
      <c r="B22" s="15">
        <f>500461-5528</f>
        <v>494933</v>
      </c>
    </row>
    <row r="23" spans="1:2" s="9" customFormat="1" ht="25.5" customHeight="1">
      <c r="A23" s="504" t="s">
        <v>1231</v>
      </c>
      <c r="B23" s="15"/>
    </row>
    <row r="24" spans="1:2" s="9" customFormat="1" ht="25.5" customHeight="1">
      <c r="A24" s="18" t="s">
        <v>1074</v>
      </c>
      <c r="B24" s="16"/>
    </row>
    <row r="25" spans="1:2" s="9" customFormat="1" ht="25.5" customHeight="1">
      <c r="A25" s="5" t="s">
        <v>1075</v>
      </c>
      <c r="B25" s="16"/>
    </row>
    <row r="26" spans="1:2" s="9" customFormat="1" ht="25.5" customHeight="1">
      <c r="A26" s="5" t="s">
        <v>1076</v>
      </c>
      <c r="B26" s="16"/>
    </row>
    <row r="27" spans="1:2" s="9" customFormat="1" ht="18.75" customHeight="1">
      <c r="A27" s="586" t="s">
        <v>1232</v>
      </c>
      <c r="B27" s="587"/>
    </row>
    <row r="28" s="9" customFormat="1" ht="13.5">
      <c r="B28" s="19"/>
    </row>
    <row r="29" s="9" customFormat="1" ht="13.5">
      <c r="B29" s="19"/>
    </row>
    <row r="30" s="9" customFormat="1" ht="13.5">
      <c r="B30" s="19"/>
    </row>
    <row r="31" s="9" customFormat="1" ht="13.5">
      <c r="B31" s="19"/>
    </row>
    <row r="32" s="9" customFormat="1" ht="13.5">
      <c r="B32" s="19"/>
    </row>
    <row r="33" s="9" customFormat="1" ht="13.5">
      <c r="B33" s="19"/>
    </row>
    <row r="34" s="9" customFormat="1" ht="13.5">
      <c r="B34" s="19"/>
    </row>
    <row r="35" s="9" customFormat="1" ht="13.5">
      <c r="B35" s="19"/>
    </row>
    <row r="36" s="9" customFormat="1" ht="13.5">
      <c r="B36" s="19"/>
    </row>
    <row r="37" s="9" customFormat="1" ht="13.5">
      <c r="B37" s="19"/>
    </row>
    <row r="38" s="9" customFormat="1" ht="13.5">
      <c r="B38" s="19"/>
    </row>
    <row r="39" s="9" customFormat="1" ht="13.5">
      <c r="B39" s="19"/>
    </row>
    <row r="40" s="9" customFormat="1" ht="13.5">
      <c r="B40" s="19"/>
    </row>
    <row r="41" s="9" customFormat="1" ht="13.5">
      <c r="B41" s="19"/>
    </row>
    <row r="42" s="9" customFormat="1" ht="13.5">
      <c r="B42" s="19"/>
    </row>
    <row r="43" s="9" customFormat="1" ht="13.5">
      <c r="B43" s="19"/>
    </row>
    <row r="44" s="9" customFormat="1" ht="13.5">
      <c r="B44" s="19"/>
    </row>
    <row r="45" s="9" customFormat="1" ht="13.5">
      <c r="B45" s="19"/>
    </row>
    <row r="46" s="9" customFormat="1" ht="13.5">
      <c r="B46" s="19"/>
    </row>
    <row r="47" s="9" customFormat="1" ht="13.5">
      <c r="B47" s="19"/>
    </row>
    <row r="48" s="9" customFormat="1" ht="13.5">
      <c r="B48" s="19"/>
    </row>
    <row r="49" s="9" customFormat="1" ht="13.5">
      <c r="B49" s="19"/>
    </row>
    <row r="50" s="9" customFormat="1" ht="13.5">
      <c r="B50" s="19"/>
    </row>
    <row r="51" s="9" customFormat="1" ht="13.5">
      <c r="B51" s="19"/>
    </row>
  </sheetData>
  <sheetProtection/>
  <mergeCells count="2">
    <mergeCell ref="A2:B2"/>
    <mergeCell ref="A27:B2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43"/>
  <sheetViews>
    <sheetView showZeros="0" workbookViewId="0" topLeftCell="A1">
      <pane ySplit="4" topLeftCell="A26" activePane="bottomLeft" state="frozen"/>
      <selection pane="topLeft" activeCell="A1" sqref="A1"/>
      <selection pane="bottomLeft" activeCell="B44" sqref="B44"/>
    </sheetView>
  </sheetViews>
  <sheetFormatPr defaultColWidth="10.28125" defaultRowHeight="21" customHeight="1"/>
  <cols>
    <col min="1" max="1" width="39.57421875" style="386" customWidth="1"/>
    <col min="2" max="2" width="17.140625" style="389" customWidth="1"/>
    <col min="3" max="3" width="15.7109375" style="389" customWidth="1"/>
    <col min="4" max="4" width="18.140625" style="389" customWidth="1"/>
    <col min="5" max="16384" width="10.28125" style="386" customWidth="1"/>
  </cols>
  <sheetData>
    <row r="1" ht="21.75" customHeight="1">
      <c r="A1" s="388" t="s">
        <v>247</v>
      </c>
    </row>
    <row r="2" spans="1:4" s="380" customFormat="1" ht="30.75" customHeight="1">
      <c r="A2" s="512" t="s">
        <v>1120</v>
      </c>
      <c r="B2" s="512"/>
      <c r="C2" s="512"/>
      <c r="D2" s="512"/>
    </row>
    <row r="3" spans="1:4" s="381" customFormat="1" ht="21" customHeight="1">
      <c r="A3" s="513" t="s">
        <v>248</v>
      </c>
      <c r="B3" s="513"/>
      <c r="C3" s="513"/>
      <c r="D3" s="513"/>
    </row>
    <row r="4" spans="1:4" s="382" customFormat="1" ht="28.5" customHeight="1">
      <c r="A4" s="287" t="s">
        <v>249</v>
      </c>
      <c r="B4" s="175" t="s">
        <v>250</v>
      </c>
      <c r="C4" s="175" t="s">
        <v>251</v>
      </c>
      <c r="D4" s="176" t="s">
        <v>252</v>
      </c>
    </row>
    <row r="5" spans="1:4" s="385" customFormat="1" ht="20.25" customHeight="1">
      <c r="A5" s="404" t="s">
        <v>253</v>
      </c>
      <c r="B5" s="183">
        <f>SUM(B6:B19)</f>
        <v>202695</v>
      </c>
      <c r="C5" s="181">
        <f>SUM(C6:C19)</f>
        <v>215870</v>
      </c>
      <c r="D5" s="428">
        <f>C5/B5*100-100</f>
        <v>6.499913663385868</v>
      </c>
    </row>
    <row r="6" spans="1:4" s="383" customFormat="1" ht="19.5" customHeight="1">
      <c r="A6" s="405" t="s">
        <v>254</v>
      </c>
      <c r="B6" s="185">
        <v>66517</v>
      </c>
      <c r="C6" s="406">
        <v>70842</v>
      </c>
      <c r="D6" s="428">
        <f aca="true" t="shared" si="0" ref="D6:D38">C6/B6*100-100</f>
        <v>6.50209720823247</v>
      </c>
    </row>
    <row r="7" spans="1:4" s="383" customFormat="1" ht="19.5" customHeight="1">
      <c r="A7" s="405" t="s">
        <v>255</v>
      </c>
      <c r="B7" s="407">
        <v>16803</v>
      </c>
      <c r="C7" s="406">
        <v>17895</v>
      </c>
      <c r="D7" s="428">
        <f t="shared" si="0"/>
        <v>6.498839492947695</v>
      </c>
    </row>
    <row r="8" spans="1:4" s="383" customFormat="1" ht="19.5" customHeight="1">
      <c r="A8" s="405" t="s">
        <v>256</v>
      </c>
      <c r="B8" s="407">
        <v>6831</v>
      </c>
      <c r="C8" s="406">
        <v>7275</v>
      </c>
      <c r="D8" s="428">
        <f t="shared" si="0"/>
        <v>6.499780412823881</v>
      </c>
    </row>
    <row r="9" spans="1:4" s="383" customFormat="1" ht="19.5" customHeight="1">
      <c r="A9" s="405" t="s">
        <v>257</v>
      </c>
      <c r="B9" s="407">
        <v>13952</v>
      </c>
      <c r="C9" s="406">
        <v>14859</v>
      </c>
      <c r="D9" s="428">
        <f t="shared" si="0"/>
        <v>6.500860091743107</v>
      </c>
    </row>
    <row r="10" spans="1:4" s="383" customFormat="1" ht="19.5" customHeight="1">
      <c r="A10" s="405" t="s">
        <v>258</v>
      </c>
      <c r="B10" s="407">
        <v>10498</v>
      </c>
      <c r="C10" s="406">
        <v>11180</v>
      </c>
      <c r="D10" s="428">
        <f t="shared" si="0"/>
        <v>6.4964755191465</v>
      </c>
    </row>
    <row r="11" spans="1:4" s="383" customFormat="1" ht="19.5" customHeight="1">
      <c r="A11" s="405" t="s">
        <v>259</v>
      </c>
      <c r="B11" s="407">
        <v>4757</v>
      </c>
      <c r="C11" s="406">
        <v>5066</v>
      </c>
      <c r="D11" s="428">
        <f t="shared" si="0"/>
        <v>6.495690561278124</v>
      </c>
    </row>
    <row r="12" spans="1:4" s="383" customFormat="1" ht="19.5" customHeight="1">
      <c r="A12" s="405" t="s">
        <v>260</v>
      </c>
      <c r="B12" s="407">
        <v>2806</v>
      </c>
      <c r="C12" s="406">
        <v>2988</v>
      </c>
      <c r="D12" s="428">
        <f t="shared" si="0"/>
        <v>6.486101211689245</v>
      </c>
    </row>
    <row r="13" spans="1:4" s="383" customFormat="1" ht="19.5" customHeight="1">
      <c r="A13" s="405" t="s">
        <v>261</v>
      </c>
      <c r="B13" s="407">
        <v>9304</v>
      </c>
      <c r="C13" s="406">
        <v>9909</v>
      </c>
      <c r="D13" s="428">
        <f t="shared" si="0"/>
        <v>6.50257953568358</v>
      </c>
    </row>
    <row r="14" spans="1:4" s="383" customFormat="1" ht="19.5" customHeight="1">
      <c r="A14" s="405" t="s">
        <v>262</v>
      </c>
      <c r="B14" s="407">
        <v>11444</v>
      </c>
      <c r="C14" s="406">
        <v>12188</v>
      </c>
      <c r="D14" s="428">
        <f t="shared" si="0"/>
        <v>6.501223348479556</v>
      </c>
    </row>
    <row r="15" spans="1:4" s="383" customFormat="1" ht="19.5" customHeight="1">
      <c r="A15" s="405" t="s">
        <v>263</v>
      </c>
      <c r="B15" s="407">
        <v>21611</v>
      </c>
      <c r="C15" s="406">
        <v>23016</v>
      </c>
      <c r="D15" s="428">
        <f t="shared" si="0"/>
        <v>6.501318772847171</v>
      </c>
    </row>
    <row r="16" spans="1:4" s="383" customFormat="1" ht="19.5" customHeight="1">
      <c r="A16" s="405" t="s">
        <v>264</v>
      </c>
      <c r="B16" s="407">
        <v>692</v>
      </c>
      <c r="C16" s="406">
        <v>737</v>
      </c>
      <c r="D16" s="428">
        <f t="shared" si="0"/>
        <v>6.502890173410407</v>
      </c>
    </row>
    <row r="17" spans="1:4" s="383" customFormat="1" ht="19.5" customHeight="1">
      <c r="A17" s="405" t="s">
        <v>265</v>
      </c>
      <c r="B17" s="407">
        <v>36838</v>
      </c>
      <c r="C17" s="406">
        <v>39232</v>
      </c>
      <c r="D17" s="428">
        <f t="shared" si="0"/>
        <v>6.49872414354742</v>
      </c>
    </row>
    <row r="18" spans="1:4" s="383" customFormat="1" ht="19.5" customHeight="1">
      <c r="A18" s="405" t="s">
        <v>266</v>
      </c>
      <c r="B18" s="407">
        <v>641</v>
      </c>
      <c r="C18" s="406">
        <v>683</v>
      </c>
      <c r="D18" s="428">
        <f t="shared" si="0"/>
        <v>6.552262090483623</v>
      </c>
    </row>
    <row r="19" spans="1:4" s="383" customFormat="1" ht="19.5" customHeight="1">
      <c r="A19" s="405" t="s">
        <v>267</v>
      </c>
      <c r="B19" s="407">
        <v>1</v>
      </c>
      <c r="C19" s="406"/>
      <c r="D19" s="428">
        <f t="shared" si="0"/>
        <v>-100</v>
      </c>
    </row>
    <row r="20" spans="1:4" s="385" customFormat="1" ht="19.5" customHeight="1">
      <c r="A20" s="404" t="s">
        <v>268</v>
      </c>
      <c r="B20" s="181">
        <f>SUM(B21:B28)</f>
        <v>56293</v>
      </c>
      <c r="C20" s="181">
        <f>SUM(C21:C28)</f>
        <v>59952</v>
      </c>
      <c r="D20" s="428">
        <f t="shared" si="0"/>
        <v>6.499920061108838</v>
      </c>
    </row>
    <row r="21" spans="1:4" s="383" customFormat="1" ht="19.5" customHeight="1">
      <c r="A21" s="405" t="s">
        <v>269</v>
      </c>
      <c r="B21" s="407">
        <v>8227</v>
      </c>
      <c r="C21" s="406">
        <v>8762</v>
      </c>
      <c r="D21" s="428">
        <f t="shared" si="0"/>
        <v>6.5029779992706835</v>
      </c>
    </row>
    <row r="22" spans="1:4" s="383" customFormat="1" ht="19.5" customHeight="1">
      <c r="A22" s="405" t="s">
        <v>270</v>
      </c>
      <c r="B22" s="407">
        <v>5242</v>
      </c>
      <c r="C22" s="406">
        <v>5583</v>
      </c>
      <c r="D22" s="428">
        <f t="shared" si="0"/>
        <v>6.505150705837465</v>
      </c>
    </row>
    <row r="23" spans="1:4" s="383" customFormat="1" ht="19.5" customHeight="1">
      <c r="A23" s="405" t="s">
        <v>271</v>
      </c>
      <c r="B23" s="407">
        <v>30818</v>
      </c>
      <c r="C23" s="406">
        <v>32821</v>
      </c>
      <c r="D23" s="428">
        <f t="shared" si="0"/>
        <v>6.499448374326704</v>
      </c>
    </row>
    <row r="24" spans="1:4" s="383" customFormat="1" ht="19.5" customHeight="1">
      <c r="A24" s="405" t="s">
        <v>272</v>
      </c>
      <c r="B24" s="407"/>
      <c r="C24" s="406"/>
      <c r="D24" s="428"/>
    </row>
    <row r="25" spans="1:4" s="383" customFormat="1" ht="19.5" customHeight="1">
      <c r="A25" s="405" t="s">
        <v>273</v>
      </c>
      <c r="B25" s="407">
        <v>11942</v>
      </c>
      <c r="C25" s="406">
        <v>12718</v>
      </c>
      <c r="D25" s="428">
        <f t="shared" si="0"/>
        <v>6.498074024451512</v>
      </c>
    </row>
    <row r="26" spans="1:4" s="383" customFormat="1" ht="19.5" customHeight="1">
      <c r="A26" s="405" t="s">
        <v>274</v>
      </c>
      <c r="B26" s="407"/>
      <c r="C26" s="406"/>
      <c r="D26" s="428"/>
    </row>
    <row r="27" spans="1:4" s="383" customFormat="1" ht="19.5" customHeight="1">
      <c r="A27" s="405" t="s">
        <v>275</v>
      </c>
      <c r="B27" s="407"/>
      <c r="C27" s="406"/>
      <c r="D27" s="428"/>
    </row>
    <row r="28" spans="1:4" s="383" customFormat="1" ht="19.5" customHeight="1">
      <c r="A28" s="405" t="s">
        <v>276</v>
      </c>
      <c r="B28" s="407">
        <v>64</v>
      </c>
      <c r="C28" s="406">
        <v>68</v>
      </c>
      <c r="D28" s="428">
        <f t="shared" si="0"/>
        <v>6.25</v>
      </c>
    </row>
    <row r="29" spans="1:4" s="385" customFormat="1" ht="19.5" customHeight="1">
      <c r="A29" s="183" t="s">
        <v>277</v>
      </c>
      <c r="B29" s="183">
        <f>SUM(B5,B20)</f>
        <v>258988</v>
      </c>
      <c r="C29" s="183">
        <f>SUM(C5,C20)</f>
        <v>275822</v>
      </c>
      <c r="D29" s="428">
        <f t="shared" si="0"/>
        <v>6.499915053979336</v>
      </c>
    </row>
    <row r="30" spans="1:4" s="384" customFormat="1" ht="19.5" customHeight="1">
      <c r="A30" s="412" t="s">
        <v>278</v>
      </c>
      <c r="B30" s="413">
        <f>SUM(B31:B37)</f>
        <v>251711</v>
      </c>
      <c r="C30" s="413">
        <f>SUM(C31:C37)</f>
        <v>207927</v>
      </c>
      <c r="D30" s="428">
        <f t="shared" si="0"/>
        <v>-17.394551688245656</v>
      </c>
    </row>
    <row r="31" spans="1:4" s="472" customFormat="1" ht="19.5" customHeight="1">
      <c r="A31" s="470" t="s">
        <v>279</v>
      </c>
      <c r="B31" s="407">
        <v>88885</v>
      </c>
      <c r="C31" s="471">
        <v>28452</v>
      </c>
      <c r="D31" s="428">
        <f t="shared" si="0"/>
        <v>-67.99009956685606</v>
      </c>
    </row>
    <row r="32" spans="1:4" s="383" customFormat="1" ht="19.5" customHeight="1">
      <c r="A32" s="473" t="s">
        <v>280</v>
      </c>
      <c r="B32" s="407">
        <v>15617</v>
      </c>
      <c r="C32" s="407">
        <v>15617</v>
      </c>
      <c r="D32" s="428">
        <f t="shared" si="0"/>
        <v>0</v>
      </c>
    </row>
    <row r="33" spans="1:4" s="383" customFormat="1" ht="19.5" customHeight="1">
      <c r="A33" s="473" t="s">
        <v>281</v>
      </c>
      <c r="B33" s="407">
        <v>74618</v>
      </c>
      <c r="C33" s="471">
        <v>70067</v>
      </c>
      <c r="D33" s="428">
        <f t="shared" si="0"/>
        <v>-6.099064568870787</v>
      </c>
    </row>
    <row r="34" spans="1:4" s="383" customFormat="1" ht="19.5" customHeight="1">
      <c r="A34" s="473" t="s">
        <v>282</v>
      </c>
      <c r="B34" s="407">
        <v>19969</v>
      </c>
      <c r="C34" s="471">
        <v>14260</v>
      </c>
      <c r="D34" s="428">
        <f t="shared" si="0"/>
        <v>-28.58931343582553</v>
      </c>
    </row>
    <row r="35" spans="1:4" s="383" customFormat="1" ht="19.5" customHeight="1">
      <c r="A35" s="473" t="s">
        <v>283</v>
      </c>
      <c r="B35" s="407">
        <v>51366</v>
      </c>
      <c r="C35" s="407">
        <v>57593</v>
      </c>
      <c r="D35" s="428">
        <f t="shared" si="0"/>
        <v>12.122804968266948</v>
      </c>
    </row>
    <row r="36" spans="1:4" s="383" customFormat="1" ht="19.5" customHeight="1">
      <c r="A36" s="473" t="s">
        <v>284</v>
      </c>
      <c r="B36" s="407"/>
      <c r="C36" s="407"/>
      <c r="D36" s="428"/>
    </row>
    <row r="37" spans="1:4" s="383" customFormat="1" ht="19.5" customHeight="1">
      <c r="A37" s="473" t="s">
        <v>285</v>
      </c>
      <c r="B37" s="407">
        <v>1256</v>
      </c>
      <c r="C37" s="471">
        <v>21938</v>
      </c>
      <c r="D37" s="428">
        <f t="shared" si="0"/>
        <v>1646.6560509554138</v>
      </c>
    </row>
    <row r="38" spans="1:4" s="385" customFormat="1" ht="19.5" customHeight="1">
      <c r="A38" s="410" t="s">
        <v>286</v>
      </c>
      <c r="B38" s="413">
        <f>B29+B30</f>
        <v>510699</v>
      </c>
      <c r="C38" s="413">
        <f>C29+C30</f>
        <v>483749</v>
      </c>
      <c r="D38" s="428">
        <f t="shared" si="0"/>
        <v>-5.277081020327046</v>
      </c>
    </row>
    <row r="39" spans="2:4" s="383" customFormat="1" ht="21" customHeight="1">
      <c r="B39" s="390"/>
      <c r="C39" s="390"/>
      <c r="D39" s="390"/>
    </row>
    <row r="40" spans="2:4" s="383" customFormat="1" ht="21" customHeight="1">
      <c r="B40" s="390"/>
      <c r="C40" s="390"/>
      <c r="D40" s="390"/>
    </row>
    <row r="41" spans="2:4" s="383" customFormat="1" ht="21" customHeight="1">
      <c r="B41" s="390"/>
      <c r="C41" s="390"/>
      <c r="D41" s="390"/>
    </row>
    <row r="42" spans="2:4" s="383" customFormat="1" ht="21" customHeight="1">
      <c r="B42" s="390"/>
      <c r="C42" s="390"/>
      <c r="D42" s="390"/>
    </row>
    <row r="43" spans="2:4" s="383" customFormat="1" ht="21" customHeight="1">
      <c r="B43" s="390"/>
      <c r="C43" s="390"/>
      <c r="D43" s="390"/>
    </row>
  </sheetData>
  <sheetProtection/>
  <mergeCells count="2">
    <mergeCell ref="A2:D2"/>
    <mergeCell ref="A3:D3"/>
  </mergeCells>
  <printOptions horizontalCentered="1"/>
  <pageMargins left="0.38958333333333334" right="0.38958333333333334" top="0.7868055555555555" bottom="0.38958333333333334" header="0.3104166666666667" footer="0.3104166666666667"/>
  <pageSetup errors="NA" firstPageNumber="1" useFirstPageNumber="1"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41"/>
  <sheetViews>
    <sheetView showZeros="0" workbookViewId="0" topLeftCell="A1">
      <pane ySplit="4" topLeftCell="A14" activePane="bottomLeft" state="frozen"/>
      <selection pane="topLeft" activeCell="A1" sqref="A1"/>
      <selection pane="bottomLeft" activeCell="B31" sqref="B31"/>
    </sheetView>
  </sheetViews>
  <sheetFormatPr defaultColWidth="10.28125" defaultRowHeight="21" customHeight="1"/>
  <cols>
    <col min="1" max="1" width="43.7109375" style="386" customWidth="1"/>
    <col min="2" max="2" width="16.140625" style="387" customWidth="1"/>
    <col min="3" max="3" width="17.28125" style="387" customWidth="1"/>
    <col min="4" max="4" width="14.421875" style="387" customWidth="1"/>
    <col min="5" max="16384" width="10.28125" style="386" customWidth="1"/>
  </cols>
  <sheetData>
    <row r="1" spans="1:4" ht="24" customHeight="1">
      <c r="A1" s="388" t="s">
        <v>287</v>
      </c>
      <c r="B1" s="389"/>
      <c r="C1" s="389"/>
      <c r="D1" s="389"/>
    </row>
    <row r="2" spans="1:4" s="380" customFormat="1" ht="30.75" customHeight="1">
      <c r="A2" s="512" t="s">
        <v>1121</v>
      </c>
      <c r="B2" s="512"/>
      <c r="C2" s="512"/>
      <c r="D2" s="512"/>
    </row>
    <row r="3" spans="1:4" s="381" customFormat="1" ht="27" customHeight="1">
      <c r="A3" s="390"/>
      <c r="B3" s="514" t="s">
        <v>248</v>
      </c>
      <c r="C3" s="515"/>
      <c r="D3" s="515"/>
    </row>
    <row r="4" spans="1:4" s="382" customFormat="1" ht="27.75" customHeight="1">
      <c r="A4" s="175" t="s">
        <v>249</v>
      </c>
      <c r="B4" s="175" t="s">
        <v>250</v>
      </c>
      <c r="C4" s="175" t="s">
        <v>251</v>
      </c>
      <c r="D4" s="176" t="s">
        <v>252</v>
      </c>
    </row>
    <row r="5" spans="1:4" s="383" customFormat="1" ht="19.5" customHeight="1">
      <c r="A5" s="179" t="s">
        <v>288</v>
      </c>
      <c r="B5" s="185">
        <v>43693</v>
      </c>
      <c r="C5" s="185">
        <v>43290</v>
      </c>
      <c r="D5" s="429">
        <f>C5/B5*100-100</f>
        <v>-0.9223445403153789</v>
      </c>
    </row>
    <row r="6" spans="1:4" s="383" customFormat="1" ht="19.5" customHeight="1">
      <c r="A6" s="179" t="s">
        <v>289</v>
      </c>
      <c r="B6" s="185">
        <v>158</v>
      </c>
      <c r="C6" s="185">
        <v>416</v>
      </c>
      <c r="D6" s="429">
        <f aca="true" t="shared" si="0" ref="D6:D35">C6/B6*100-100</f>
        <v>163.2911392405063</v>
      </c>
    </row>
    <row r="7" spans="1:4" s="383" customFormat="1" ht="19.5" customHeight="1">
      <c r="A7" s="179" t="s">
        <v>290</v>
      </c>
      <c r="B7" s="185">
        <v>19181</v>
      </c>
      <c r="C7" s="185">
        <v>18939</v>
      </c>
      <c r="D7" s="429">
        <f t="shared" si="0"/>
        <v>-1.2616651895104525</v>
      </c>
    </row>
    <row r="8" spans="1:4" s="383" customFormat="1" ht="19.5" customHeight="1">
      <c r="A8" s="179" t="s">
        <v>291</v>
      </c>
      <c r="B8" s="185">
        <v>75181</v>
      </c>
      <c r="C8" s="185">
        <v>81594</v>
      </c>
      <c r="D8" s="429">
        <f t="shared" si="0"/>
        <v>8.530080738484443</v>
      </c>
    </row>
    <row r="9" spans="1:4" s="383" customFormat="1" ht="19.5" customHeight="1">
      <c r="A9" s="179" t="s">
        <v>292</v>
      </c>
      <c r="B9" s="185">
        <v>1785</v>
      </c>
      <c r="C9" s="185">
        <v>1601</v>
      </c>
      <c r="D9" s="429">
        <f t="shared" si="0"/>
        <v>-10.308123249299712</v>
      </c>
    </row>
    <row r="10" spans="1:4" s="383" customFormat="1" ht="19.5" customHeight="1">
      <c r="A10" s="179" t="s">
        <v>293</v>
      </c>
      <c r="B10" s="185">
        <v>2015</v>
      </c>
      <c r="C10" s="185">
        <v>3648</v>
      </c>
      <c r="D10" s="429">
        <f t="shared" si="0"/>
        <v>81.04218362282879</v>
      </c>
    </row>
    <row r="11" spans="1:4" s="383" customFormat="1" ht="19.5" customHeight="1">
      <c r="A11" s="179" t="s">
        <v>294</v>
      </c>
      <c r="B11" s="185">
        <v>64651</v>
      </c>
      <c r="C11" s="185">
        <v>68088</v>
      </c>
      <c r="D11" s="429">
        <f t="shared" si="0"/>
        <v>5.3162364077895035</v>
      </c>
    </row>
    <row r="12" spans="1:4" s="383" customFormat="1" ht="19.5" customHeight="1">
      <c r="A12" s="179" t="s">
        <v>295</v>
      </c>
      <c r="B12" s="185">
        <v>28991</v>
      </c>
      <c r="C12" s="185">
        <v>32360</v>
      </c>
      <c r="D12" s="429">
        <f t="shared" si="0"/>
        <v>11.620847849332549</v>
      </c>
    </row>
    <row r="13" spans="1:4" s="383" customFormat="1" ht="19.5" customHeight="1">
      <c r="A13" s="179" t="s">
        <v>296</v>
      </c>
      <c r="B13" s="185">
        <v>4505</v>
      </c>
      <c r="C13" s="185">
        <v>5093</v>
      </c>
      <c r="D13" s="429">
        <f t="shared" si="0"/>
        <v>13.052164261931182</v>
      </c>
    </row>
    <row r="14" spans="1:4" s="383" customFormat="1" ht="19.5" customHeight="1">
      <c r="A14" s="179" t="s">
        <v>297</v>
      </c>
      <c r="B14" s="185">
        <v>19579</v>
      </c>
      <c r="C14" s="185">
        <v>18752</v>
      </c>
      <c r="D14" s="429">
        <f t="shared" si="0"/>
        <v>-4.223913376576945</v>
      </c>
    </row>
    <row r="15" spans="1:4" s="383" customFormat="1" ht="19.5" customHeight="1">
      <c r="A15" s="179" t="s">
        <v>298</v>
      </c>
      <c r="B15" s="185">
        <v>14606</v>
      </c>
      <c r="C15" s="185">
        <v>12772</v>
      </c>
      <c r="D15" s="429">
        <f t="shared" si="0"/>
        <v>-12.556483636861557</v>
      </c>
    </row>
    <row r="16" spans="1:4" s="383" customFormat="1" ht="19.5" customHeight="1">
      <c r="A16" s="179" t="s">
        <v>299</v>
      </c>
      <c r="B16" s="185">
        <v>2775</v>
      </c>
      <c r="C16" s="185">
        <v>2784</v>
      </c>
      <c r="D16" s="429">
        <f t="shared" si="0"/>
        <v>0.3243243243243228</v>
      </c>
    </row>
    <row r="17" spans="1:4" s="383" customFormat="1" ht="19.5" customHeight="1">
      <c r="A17" s="179" t="s">
        <v>300</v>
      </c>
      <c r="B17" s="185">
        <v>3704</v>
      </c>
      <c r="C17" s="185">
        <v>5662</v>
      </c>
      <c r="D17" s="429">
        <f t="shared" si="0"/>
        <v>52.86177105831533</v>
      </c>
    </row>
    <row r="18" spans="1:4" s="383" customFormat="1" ht="19.5" customHeight="1">
      <c r="A18" s="179" t="s">
        <v>301</v>
      </c>
      <c r="B18" s="185">
        <v>1087</v>
      </c>
      <c r="C18" s="185">
        <v>1692</v>
      </c>
      <c r="D18" s="429">
        <f t="shared" si="0"/>
        <v>55.65777368905245</v>
      </c>
    </row>
    <row r="19" spans="1:4" s="383" customFormat="1" ht="19.5" customHeight="1">
      <c r="A19" s="179" t="s">
        <v>302</v>
      </c>
      <c r="B19" s="185">
        <v>195</v>
      </c>
      <c r="C19" s="185">
        <v>262</v>
      </c>
      <c r="D19" s="429">
        <f t="shared" si="0"/>
        <v>34.358974358974336</v>
      </c>
    </row>
    <row r="20" spans="1:4" s="383" customFormat="1" ht="19.5" customHeight="1">
      <c r="A20" s="179" t="s">
        <v>303</v>
      </c>
      <c r="B20" s="185">
        <v>374</v>
      </c>
      <c r="C20" s="185">
        <v>374</v>
      </c>
      <c r="D20" s="429">
        <f t="shared" si="0"/>
        <v>0</v>
      </c>
    </row>
    <row r="21" spans="1:4" s="383" customFormat="1" ht="19.5" customHeight="1">
      <c r="A21" s="179" t="s">
        <v>304</v>
      </c>
      <c r="B21" s="185">
        <v>1066</v>
      </c>
      <c r="C21" s="185">
        <v>3633</v>
      </c>
      <c r="D21" s="429">
        <f t="shared" si="0"/>
        <v>240.80675422138836</v>
      </c>
    </row>
    <row r="22" spans="1:4" s="383" customFormat="1" ht="19.5" customHeight="1">
      <c r="A22" s="179" t="s">
        <v>305</v>
      </c>
      <c r="B22" s="185">
        <v>4989</v>
      </c>
      <c r="C22" s="185">
        <v>13716</v>
      </c>
      <c r="D22" s="429">
        <f t="shared" si="0"/>
        <v>174.92483463619965</v>
      </c>
    </row>
    <row r="23" spans="1:4" s="383" customFormat="1" ht="19.5" customHeight="1">
      <c r="A23" s="179" t="s">
        <v>306</v>
      </c>
      <c r="B23" s="185">
        <v>274</v>
      </c>
      <c r="C23" s="185">
        <v>1084</v>
      </c>
      <c r="D23" s="429">
        <f t="shared" si="0"/>
        <v>295.62043795620434</v>
      </c>
    </row>
    <row r="24" spans="1:4" s="383" customFormat="1" ht="19.5" customHeight="1">
      <c r="A24" s="179" t="s">
        <v>307</v>
      </c>
      <c r="B24" s="185">
        <v>3570</v>
      </c>
      <c r="C24" s="185">
        <v>4094</v>
      </c>
      <c r="D24" s="429">
        <f t="shared" si="0"/>
        <v>14.677871148459374</v>
      </c>
    </row>
    <row r="25" spans="1:4" s="383" customFormat="1" ht="19.5" customHeight="1">
      <c r="A25" s="179" t="s">
        <v>308</v>
      </c>
      <c r="B25" s="185"/>
      <c r="C25" s="185">
        <v>9000</v>
      </c>
      <c r="D25" s="429"/>
    </row>
    <row r="26" spans="1:4" s="383" customFormat="1" ht="19.5" customHeight="1">
      <c r="A26" s="179" t="s">
        <v>309</v>
      </c>
      <c r="B26" s="185">
        <v>13668</v>
      </c>
      <c r="C26" s="185">
        <v>13945</v>
      </c>
      <c r="D26" s="429">
        <f t="shared" si="0"/>
        <v>2.026631548141637</v>
      </c>
    </row>
    <row r="27" spans="1:4" s="383" customFormat="1" ht="19.5" customHeight="1">
      <c r="A27" s="179" t="s">
        <v>310</v>
      </c>
      <c r="B27" s="185">
        <v>260</v>
      </c>
      <c r="C27" s="185">
        <v>11000</v>
      </c>
      <c r="D27" s="429"/>
    </row>
    <row r="28" spans="1:4" s="383" customFormat="1" ht="19.5" customHeight="1">
      <c r="A28" s="411" t="s">
        <v>311</v>
      </c>
      <c r="B28" s="183">
        <f>SUM(B5:B27)</f>
        <v>306307</v>
      </c>
      <c r="C28" s="181">
        <f>SUM(C5:C27)</f>
        <v>353799</v>
      </c>
      <c r="D28" s="429">
        <f t="shared" si="0"/>
        <v>15.504706062871549</v>
      </c>
    </row>
    <row r="29" spans="1:4" s="384" customFormat="1" ht="19.5" customHeight="1">
      <c r="A29" s="404" t="s">
        <v>312</v>
      </c>
      <c r="B29" s="183">
        <f>SUM(B30:B34)</f>
        <v>204392</v>
      </c>
      <c r="C29" s="183">
        <f>SUM(C30:C34)</f>
        <v>129950</v>
      </c>
      <c r="D29" s="429">
        <f t="shared" si="0"/>
        <v>-36.421190653254534</v>
      </c>
    </row>
    <row r="30" spans="1:4" s="383" customFormat="1" ht="19.5" customHeight="1">
      <c r="A30" s="474" t="s">
        <v>313</v>
      </c>
      <c r="B30" s="475">
        <f>1284+88885</f>
        <v>90169</v>
      </c>
      <c r="C30" s="185">
        <v>29950</v>
      </c>
      <c r="D30" s="429">
        <f t="shared" si="0"/>
        <v>-66.78459337466313</v>
      </c>
    </row>
    <row r="31" spans="1:4" s="383" customFormat="1" ht="19.5" customHeight="1">
      <c r="A31" s="474" t="s">
        <v>314</v>
      </c>
      <c r="B31" s="475">
        <v>92285</v>
      </c>
      <c r="C31" s="185">
        <v>100000</v>
      </c>
      <c r="D31" s="429">
        <f t="shared" si="0"/>
        <v>8.359971826407332</v>
      </c>
    </row>
    <row r="32" spans="1:4" s="383" customFormat="1" ht="19.5" customHeight="1">
      <c r="A32" s="476" t="s">
        <v>315</v>
      </c>
      <c r="B32" s="475"/>
      <c r="C32" s="185"/>
      <c r="D32" s="429"/>
    </row>
    <row r="33" spans="1:4" s="383" customFormat="1" ht="19.5" customHeight="1">
      <c r="A33" s="476" t="s">
        <v>316</v>
      </c>
      <c r="B33" s="475"/>
      <c r="C33" s="185"/>
      <c r="D33" s="429"/>
    </row>
    <row r="34" spans="1:4" s="383" customFormat="1" ht="19.5" customHeight="1">
      <c r="A34" s="474" t="s">
        <v>317</v>
      </c>
      <c r="B34" s="475">
        <v>21938</v>
      </c>
      <c r="C34" s="185"/>
      <c r="D34" s="429">
        <f t="shared" si="0"/>
        <v>-100</v>
      </c>
    </row>
    <row r="35" spans="1:4" s="383" customFormat="1" ht="19.5" customHeight="1">
      <c r="A35" s="477" t="s">
        <v>318</v>
      </c>
      <c r="B35" s="183">
        <f>B28+B29</f>
        <v>510699</v>
      </c>
      <c r="C35" s="183">
        <f>C28+C29</f>
        <v>483749</v>
      </c>
      <c r="D35" s="429">
        <f t="shared" si="0"/>
        <v>-5.277081020327046</v>
      </c>
    </row>
    <row r="36" spans="2:4" s="383" customFormat="1" ht="21" customHeight="1">
      <c r="B36" s="395"/>
      <c r="C36" s="395"/>
      <c r="D36" s="395"/>
    </row>
    <row r="37" spans="2:4" s="383" customFormat="1" ht="21" customHeight="1">
      <c r="B37" s="395"/>
      <c r="C37" s="395"/>
      <c r="D37" s="395"/>
    </row>
    <row r="38" spans="2:4" s="383" customFormat="1" ht="21" customHeight="1">
      <c r="B38" s="395"/>
      <c r="C38" s="395"/>
      <c r="D38" s="395"/>
    </row>
    <row r="39" spans="2:4" s="383" customFormat="1" ht="21" customHeight="1">
      <c r="B39" s="395"/>
      <c r="C39" s="395"/>
      <c r="D39" s="395"/>
    </row>
    <row r="40" spans="2:4" s="383" customFormat="1" ht="21" customHeight="1">
      <c r="B40" s="395"/>
      <c r="C40" s="395"/>
      <c r="D40" s="395"/>
    </row>
    <row r="41" spans="2:4" s="383" customFormat="1" ht="21" customHeight="1">
      <c r="B41" s="395"/>
      <c r="C41" s="395"/>
      <c r="D41" s="395"/>
    </row>
  </sheetData>
  <sheetProtection/>
  <mergeCells count="2">
    <mergeCell ref="A2:D2"/>
    <mergeCell ref="B3:D3"/>
  </mergeCells>
  <printOptions horizontalCentered="1"/>
  <pageMargins left="0.59" right="0.59" top="0.7900000000000001" bottom="0.7900000000000001" header="0.31" footer="0.31"/>
  <pageSetup errors="NA" firstPageNumber="1" useFirstPageNumber="1"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F37"/>
  <sheetViews>
    <sheetView showZeros="0" workbookViewId="0" topLeftCell="A16">
      <selection activeCell="C41" sqref="C41"/>
    </sheetView>
  </sheetViews>
  <sheetFormatPr defaultColWidth="9.8515625" defaultRowHeight="12.75"/>
  <cols>
    <col min="1" max="1" width="36.7109375" style="295" customWidth="1"/>
    <col min="2" max="2" width="17.140625" style="295" customWidth="1"/>
    <col min="3" max="3" width="16.421875" style="295" customWidth="1"/>
    <col min="4" max="4" width="15.00390625" style="397" customWidth="1"/>
    <col min="5" max="5" width="16.140625" style="295" customWidth="1"/>
    <col min="6" max="6" width="10.421875" style="295" customWidth="1"/>
    <col min="7" max="16384" width="9.8515625" style="295" customWidth="1"/>
  </cols>
  <sheetData>
    <row r="1" spans="1:4" s="291" customFormat="1" ht="24" customHeight="1">
      <c r="A1" s="398" t="s">
        <v>319</v>
      </c>
      <c r="B1" s="399"/>
      <c r="C1" s="399"/>
      <c r="D1" s="400"/>
    </row>
    <row r="2" spans="1:4" s="396" customFormat="1" ht="27.75" customHeight="1">
      <c r="A2" s="516" t="s">
        <v>1122</v>
      </c>
      <c r="B2" s="516"/>
      <c r="C2" s="516"/>
      <c r="D2" s="516"/>
    </row>
    <row r="3" spans="1:4" s="269" customFormat="1" ht="24" customHeight="1">
      <c r="A3" s="401"/>
      <c r="B3" s="401"/>
      <c r="C3" s="402"/>
      <c r="D3" s="403" t="s">
        <v>248</v>
      </c>
    </row>
    <row r="4" spans="1:4" s="293" customFormat="1" ht="27.75" customHeight="1">
      <c r="A4" s="99" t="s">
        <v>249</v>
      </c>
      <c r="B4" s="99" t="s">
        <v>250</v>
      </c>
      <c r="C4" s="99" t="s">
        <v>251</v>
      </c>
      <c r="D4" s="217" t="s">
        <v>320</v>
      </c>
    </row>
    <row r="5" spans="1:4" s="385" customFormat="1" ht="19.5" customHeight="1">
      <c r="A5" s="404" t="s">
        <v>253</v>
      </c>
      <c r="B5" s="183">
        <f>SUM(B6:B19)</f>
        <v>150001</v>
      </c>
      <c r="C5" s="181">
        <f>SUM(C6:C19)</f>
        <v>159754</v>
      </c>
      <c r="D5" s="428">
        <f>C5/B5*100-100</f>
        <v>6.501956653622301</v>
      </c>
    </row>
    <row r="6" spans="1:4" s="383" customFormat="1" ht="19.5" customHeight="1">
      <c r="A6" s="405" t="s">
        <v>254</v>
      </c>
      <c r="B6" s="185">
        <v>39358</v>
      </c>
      <c r="C6" s="406">
        <v>41946</v>
      </c>
      <c r="D6" s="428">
        <f aca="true" t="shared" si="0" ref="D6:D37">C6/B6*100-100</f>
        <v>6.575537374866599</v>
      </c>
    </row>
    <row r="7" spans="1:4" s="383" customFormat="1" ht="19.5" customHeight="1">
      <c r="A7" s="405" t="s">
        <v>255</v>
      </c>
      <c r="B7" s="407">
        <v>7679</v>
      </c>
      <c r="C7" s="406">
        <v>8240</v>
      </c>
      <c r="D7" s="428">
        <f t="shared" si="0"/>
        <v>7.305638755046246</v>
      </c>
    </row>
    <row r="8" spans="1:4" s="383" customFormat="1" ht="19.5" customHeight="1">
      <c r="A8" s="405" t="s">
        <v>256</v>
      </c>
      <c r="B8" s="407">
        <v>4806</v>
      </c>
      <c r="C8" s="406">
        <v>5114</v>
      </c>
      <c r="D8" s="428">
        <f t="shared" si="0"/>
        <v>6.408655846858096</v>
      </c>
    </row>
    <row r="9" spans="1:4" s="383" customFormat="1" ht="19.5" customHeight="1">
      <c r="A9" s="405" t="s">
        <v>257</v>
      </c>
      <c r="B9" s="407">
        <v>7039</v>
      </c>
      <c r="C9" s="406">
        <v>7448</v>
      </c>
      <c r="D9" s="428">
        <f t="shared" si="0"/>
        <v>5.810484443813053</v>
      </c>
    </row>
    <row r="10" spans="1:4" s="383" customFormat="1" ht="19.5" customHeight="1">
      <c r="A10" s="405" t="s">
        <v>258</v>
      </c>
      <c r="B10" s="407">
        <v>6572</v>
      </c>
      <c r="C10" s="406">
        <v>6985</v>
      </c>
      <c r="D10" s="428">
        <f t="shared" si="0"/>
        <v>6.284236153377961</v>
      </c>
    </row>
    <row r="11" spans="1:4" s="383" customFormat="1" ht="19.5" customHeight="1">
      <c r="A11" s="405" t="s">
        <v>259</v>
      </c>
      <c r="B11" s="407">
        <v>3909</v>
      </c>
      <c r="C11" s="406">
        <v>4162</v>
      </c>
      <c r="D11" s="428">
        <f t="shared" si="0"/>
        <v>6.472243540547453</v>
      </c>
    </row>
    <row r="12" spans="1:4" s="383" customFormat="1" ht="19.5" customHeight="1">
      <c r="A12" s="405" t="s">
        <v>260</v>
      </c>
      <c r="B12" s="407">
        <v>1872</v>
      </c>
      <c r="C12" s="406">
        <v>1989</v>
      </c>
      <c r="D12" s="428">
        <f t="shared" si="0"/>
        <v>6.25</v>
      </c>
    </row>
    <row r="13" spans="1:4" s="383" customFormat="1" ht="19.5" customHeight="1">
      <c r="A13" s="405" t="s">
        <v>261</v>
      </c>
      <c r="B13" s="407">
        <v>7676</v>
      </c>
      <c r="C13" s="406">
        <v>8171</v>
      </c>
      <c r="D13" s="428">
        <f t="shared" si="0"/>
        <v>6.448671182907773</v>
      </c>
    </row>
    <row r="14" spans="1:4" s="383" customFormat="1" ht="19.5" customHeight="1">
      <c r="A14" s="405" t="s">
        <v>262</v>
      </c>
      <c r="B14" s="407">
        <v>11337</v>
      </c>
      <c r="C14" s="406">
        <v>12068</v>
      </c>
      <c r="D14" s="428">
        <f t="shared" si="0"/>
        <v>6.447913910205514</v>
      </c>
    </row>
    <row r="15" spans="1:4" s="383" customFormat="1" ht="19.5" customHeight="1">
      <c r="A15" s="405" t="s">
        <v>263</v>
      </c>
      <c r="B15" s="407">
        <v>21596</v>
      </c>
      <c r="C15" s="406">
        <v>22994</v>
      </c>
      <c r="D15" s="428">
        <f t="shared" si="0"/>
        <v>6.473421003889612</v>
      </c>
    </row>
    <row r="16" spans="1:4" s="383" customFormat="1" ht="19.5" customHeight="1">
      <c r="A16" s="405" t="s">
        <v>264</v>
      </c>
      <c r="B16" s="407">
        <v>677</v>
      </c>
      <c r="C16" s="406">
        <v>722</v>
      </c>
      <c r="D16" s="428">
        <f t="shared" si="0"/>
        <v>6.646971935007386</v>
      </c>
    </row>
    <row r="17" spans="1:4" s="383" customFormat="1" ht="19.5" customHeight="1">
      <c r="A17" s="405" t="s">
        <v>265</v>
      </c>
      <c r="B17" s="407">
        <v>36838</v>
      </c>
      <c r="C17" s="406">
        <v>39232</v>
      </c>
      <c r="D17" s="428">
        <f t="shared" si="0"/>
        <v>6.49872414354742</v>
      </c>
    </row>
    <row r="18" spans="1:4" s="383" customFormat="1" ht="19.5" customHeight="1">
      <c r="A18" s="405" t="s">
        <v>266</v>
      </c>
      <c r="B18" s="407">
        <v>641</v>
      </c>
      <c r="C18" s="406">
        <v>683</v>
      </c>
      <c r="D18" s="428">
        <f t="shared" si="0"/>
        <v>6.552262090483623</v>
      </c>
    </row>
    <row r="19" spans="1:4" s="383" customFormat="1" ht="19.5" customHeight="1">
      <c r="A19" s="405" t="s">
        <v>267</v>
      </c>
      <c r="B19" s="407">
        <v>1</v>
      </c>
      <c r="C19" s="406"/>
      <c r="D19" s="428">
        <f t="shared" si="0"/>
        <v>-100</v>
      </c>
    </row>
    <row r="20" spans="1:4" s="294" customFormat="1" ht="19.5" customHeight="1">
      <c r="A20" s="404" t="s">
        <v>268</v>
      </c>
      <c r="B20" s="407">
        <f>SUM(B21:B27)</f>
        <v>51264</v>
      </c>
      <c r="C20" s="407">
        <f>SUM(C21:C27)</f>
        <v>54600</v>
      </c>
      <c r="D20" s="428">
        <f t="shared" si="0"/>
        <v>6.507490636704134</v>
      </c>
    </row>
    <row r="21" spans="1:4" s="294" customFormat="1" ht="19.5" customHeight="1">
      <c r="A21" s="408" t="s">
        <v>269</v>
      </c>
      <c r="B21" s="407">
        <v>7547</v>
      </c>
      <c r="C21" s="407">
        <v>7837</v>
      </c>
      <c r="D21" s="428">
        <f t="shared" si="0"/>
        <v>3.8425864581953135</v>
      </c>
    </row>
    <row r="22" spans="1:4" s="294" customFormat="1" ht="19.5" customHeight="1">
      <c r="A22" s="408" t="s">
        <v>270</v>
      </c>
      <c r="B22" s="407">
        <v>4735</v>
      </c>
      <c r="C22" s="407">
        <v>4804</v>
      </c>
      <c r="D22" s="428">
        <f t="shared" si="0"/>
        <v>1.4572333685322008</v>
      </c>
    </row>
    <row r="23" spans="1:4" s="294" customFormat="1" ht="19.5" customHeight="1">
      <c r="A23" s="408" t="s">
        <v>271</v>
      </c>
      <c r="B23" s="407">
        <v>30818</v>
      </c>
      <c r="C23" s="407">
        <v>32821</v>
      </c>
      <c r="D23" s="428">
        <f t="shared" si="0"/>
        <v>6.499448374326704</v>
      </c>
    </row>
    <row r="24" spans="1:4" s="294" customFormat="1" ht="19.5" customHeight="1">
      <c r="A24" s="408" t="s">
        <v>273</v>
      </c>
      <c r="B24" s="407">
        <v>8100</v>
      </c>
      <c r="C24" s="407">
        <v>9070</v>
      </c>
      <c r="D24" s="428">
        <f t="shared" si="0"/>
        <v>11.975308641975317</v>
      </c>
    </row>
    <row r="25" spans="1:4" s="294" customFormat="1" ht="19.5" customHeight="1">
      <c r="A25" s="408" t="s">
        <v>274</v>
      </c>
      <c r="B25" s="407"/>
      <c r="C25" s="407"/>
      <c r="D25" s="428"/>
    </row>
    <row r="26" spans="1:4" s="294" customFormat="1" ht="19.5" customHeight="1">
      <c r="A26" s="289" t="s">
        <v>275</v>
      </c>
      <c r="B26" s="407"/>
      <c r="C26" s="407"/>
      <c r="D26" s="428"/>
    </row>
    <row r="27" spans="1:4" s="294" customFormat="1" ht="19.5" customHeight="1">
      <c r="A27" s="289" t="s">
        <v>276</v>
      </c>
      <c r="B27" s="407">
        <v>64</v>
      </c>
      <c r="C27" s="407">
        <v>68</v>
      </c>
      <c r="D27" s="428">
        <f t="shared" si="0"/>
        <v>6.25</v>
      </c>
    </row>
    <row r="28" spans="1:4" s="293" customFormat="1" ht="19.5" customHeight="1">
      <c r="A28" s="409" t="s">
        <v>321</v>
      </c>
      <c r="B28" s="327">
        <f>B20+B5</f>
        <v>201265</v>
      </c>
      <c r="C28" s="327">
        <f>C20+C5</f>
        <v>214354</v>
      </c>
      <c r="D28" s="428">
        <f t="shared" si="0"/>
        <v>6.503366208729773</v>
      </c>
    </row>
    <row r="29" spans="1:4" s="293" customFormat="1" ht="19.5" customHeight="1">
      <c r="A29" s="478" t="s">
        <v>278</v>
      </c>
      <c r="B29" s="327">
        <f>SUM(B30:B36)</f>
        <v>259670</v>
      </c>
      <c r="C29" s="327">
        <f>SUM(C30:C36)</f>
        <v>227647</v>
      </c>
      <c r="D29" s="428">
        <f t="shared" si="0"/>
        <v>-12.332190857626983</v>
      </c>
    </row>
    <row r="30" spans="1:4" s="294" customFormat="1" ht="19.5" customHeight="1">
      <c r="A30" s="310" t="s">
        <v>279</v>
      </c>
      <c r="B30" s="407">
        <v>88885</v>
      </c>
      <c r="C30" s="407">
        <v>28452</v>
      </c>
      <c r="D30" s="428">
        <f t="shared" si="0"/>
        <v>-67.99009956685606</v>
      </c>
    </row>
    <row r="31" spans="1:5" s="293" customFormat="1" ht="19.5" customHeight="1">
      <c r="A31" s="470" t="s">
        <v>280</v>
      </c>
      <c r="B31" s="407">
        <v>15617</v>
      </c>
      <c r="C31" s="407">
        <v>15617</v>
      </c>
      <c r="D31" s="428">
        <f t="shared" si="0"/>
        <v>0</v>
      </c>
      <c r="E31" s="479"/>
    </row>
    <row r="32" spans="1:5" s="293" customFormat="1" ht="19.5" customHeight="1">
      <c r="A32" s="470" t="s">
        <v>281</v>
      </c>
      <c r="B32" s="407">
        <v>74618</v>
      </c>
      <c r="C32" s="471">
        <v>70067</v>
      </c>
      <c r="D32" s="428">
        <f t="shared" si="0"/>
        <v>-6.099064568870787</v>
      </c>
      <c r="E32" s="479"/>
    </row>
    <row r="33" spans="1:5" s="293" customFormat="1" ht="19.5" customHeight="1">
      <c r="A33" s="470" t="s">
        <v>282</v>
      </c>
      <c r="B33" s="407">
        <v>19969</v>
      </c>
      <c r="C33" s="471">
        <v>14260</v>
      </c>
      <c r="D33" s="428">
        <f t="shared" si="0"/>
        <v>-28.58931343582553</v>
      </c>
      <c r="E33" s="479"/>
    </row>
    <row r="34" spans="1:6" s="293" customFormat="1" ht="19.5" customHeight="1">
      <c r="A34" s="470" t="s">
        <v>322</v>
      </c>
      <c r="B34" s="407">
        <v>7959</v>
      </c>
      <c r="C34" s="407">
        <v>19720</v>
      </c>
      <c r="D34" s="428">
        <f t="shared" si="0"/>
        <v>147.76982032918707</v>
      </c>
      <c r="F34" s="313"/>
    </row>
    <row r="35" spans="1:6" s="293" customFormat="1" ht="19.5" customHeight="1">
      <c r="A35" s="470" t="s">
        <v>283</v>
      </c>
      <c r="B35" s="407">
        <v>51366</v>
      </c>
      <c r="C35" s="407">
        <v>57593</v>
      </c>
      <c r="D35" s="428">
        <f t="shared" si="0"/>
        <v>12.122804968266948</v>
      </c>
      <c r="F35" s="313"/>
    </row>
    <row r="36" spans="1:6" s="294" customFormat="1" ht="19.5" customHeight="1">
      <c r="A36" s="470" t="s">
        <v>285</v>
      </c>
      <c r="B36" s="407">
        <v>1256</v>
      </c>
      <c r="C36" s="407">
        <v>21938</v>
      </c>
      <c r="D36" s="428">
        <f t="shared" si="0"/>
        <v>1646.6560509554138</v>
      </c>
      <c r="F36" s="480"/>
    </row>
    <row r="37" spans="1:6" s="294" customFormat="1" ht="19.5" customHeight="1">
      <c r="A37" s="410" t="s">
        <v>286</v>
      </c>
      <c r="B37" s="327">
        <f>B28+B29</f>
        <v>460935</v>
      </c>
      <c r="C37" s="327">
        <f>C28+C29</f>
        <v>442001</v>
      </c>
      <c r="D37" s="428">
        <f t="shared" si="0"/>
        <v>-4.107737533491701</v>
      </c>
      <c r="F37" s="480"/>
    </row>
  </sheetData>
  <sheetProtection/>
  <mergeCells count="1">
    <mergeCell ref="A2:D2"/>
  </mergeCells>
  <printOptions horizontalCentered="1"/>
  <pageMargins left="0.5902777777777778" right="0.5902777777777778" top="0.7909722222222222" bottom="0.7909722222222222" header="0.3104166666666667" footer="0.3104166666666667"/>
  <pageSetup errors="NA" firstPageNumber="1" useFirstPageNumber="1" fitToHeight="0"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284"/>
  <sheetViews>
    <sheetView showZeros="0" workbookViewId="0" topLeftCell="A19">
      <selection activeCell="C28" sqref="C28:C29"/>
    </sheetView>
  </sheetViews>
  <sheetFormatPr defaultColWidth="10.28125" defaultRowHeight="21" customHeight="1"/>
  <cols>
    <col min="1" max="1" width="40.28125" style="386" customWidth="1"/>
    <col min="2" max="2" width="17.140625" style="387" customWidth="1"/>
    <col min="3" max="4" width="17.28125" style="387" customWidth="1"/>
    <col min="5" max="16384" width="10.28125" style="386" customWidth="1"/>
  </cols>
  <sheetData>
    <row r="1" spans="1:4" ht="24" customHeight="1">
      <c r="A1" s="388" t="s">
        <v>323</v>
      </c>
      <c r="B1" s="389"/>
      <c r="C1" s="389"/>
      <c r="D1" s="389"/>
    </row>
    <row r="2" spans="1:4" s="380" customFormat="1" ht="24" customHeight="1">
      <c r="A2" s="512" t="s">
        <v>1123</v>
      </c>
      <c r="B2" s="512"/>
      <c r="C2" s="512"/>
      <c r="D2" s="512"/>
    </row>
    <row r="3" spans="1:4" s="381" customFormat="1" ht="19.5" customHeight="1">
      <c r="A3" s="390"/>
      <c r="B3" s="517" t="s">
        <v>248</v>
      </c>
      <c r="C3" s="518"/>
      <c r="D3" s="518"/>
    </row>
    <row r="4" spans="1:4" s="382" customFormat="1" ht="30" customHeight="1">
      <c r="A4" s="391" t="s">
        <v>249</v>
      </c>
      <c r="B4" s="175" t="s">
        <v>250</v>
      </c>
      <c r="C4" s="175" t="s">
        <v>251</v>
      </c>
      <c r="D4" s="190" t="s">
        <v>320</v>
      </c>
    </row>
    <row r="5" spans="1:4" s="383" customFormat="1" ht="19.5" customHeight="1">
      <c r="A5" s="198" t="s">
        <v>288</v>
      </c>
      <c r="B5" s="392">
        <v>22415</v>
      </c>
      <c r="C5" s="192">
        <v>23801</v>
      </c>
      <c r="D5" s="429">
        <f>C5/B5*100-100</f>
        <v>6.183359357573053</v>
      </c>
    </row>
    <row r="6" spans="1:4" s="383" customFormat="1" ht="19.5" customHeight="1">
      <c r="A6" s="198" t="s">
        <v>289</v>
      </c>
      <c r="B6" s="392">
        <v>158</v>
      </c>
      <c r="C6" s="192">
        <v>416</v>
      </c>
      <c r="D6" s="429">
        <f aca="true" t="shared" si="0" ref="D6:D28">C6/B6*100-100</f>
        <v>163.2911392405063</v>
      </c>
    </row>
    <row r="7" spans="1:4" s="383" customFormat="1" ht="19.5" customHeight="1">
      <c r="A7" s="198" t="s">
        <v>290</v>
      </c>
      <c r="B7" s="392">
        <v>18552</v>
      </c>
      <c r="C7" s="192">
        <v>18277</v>
      </c>
      <c r="D7" s="429">
        <f t="shared" si="0"/>
        <v>-1.48231996550237</v>
      </c>
    </row>
    <row r="8" spans="1:4" s="383" customFormat="1" ht="19.5" customHeight="1">
      <c r="A8" s="198" t="s">
        <v>291</v>
      </c>
      <c r="B8" s="392">
        <v>74277</v>
      </c>
      <c r="C8" s="192">
        <v>80608</v>
      </c>
      <c r="D8" s="429">
        <f t="shared" si="0"/>
        <v>8.523499872100373</v>
      </c>
    </row>
    <row r="9" spans="1:4" s="383" customFormat="1" ht="19.5" customHeight="1">
      <c r="A9" s="198" t="s">
        <v>292</v>
      </c>
      <c r="B9" s="392">
        <v>709</v>
      </c>
      <c r="C9" s="192">
        <v>504</v>
      </c>
      <c r="D9" s="429">
        <f t="shared" si="0"/>
        <v>-28.91396332863188</v>
      </c>
    </row>
    <row r="10" spans="1:4" s="383" customFormat="1" ht="19.5" customHeight="1">
      <c r="A10" s="198" t="s">
        <v>293</v>
      </c>
      <c r="B10" s="392">
        <v>1943</v>
      </c>
      <c r="C10" s="192">
        <v>3566</v>
      </c>
      <c r="D10" s="429">
        <f t="shared" si="0"/>
        <v>83.53062274832732</v>
      </c>
    </row>
    <row r="11" spans="1:4" s="383" customFormat="1" ht="19.5" customHeight="1">
      <c r="A11" s="198" t="s">
        <v>294</v>
      </c>
      <c r="B11" s="392">
        <v>61487</v>
      </c>
      <c r="C11" s="192">
        <v>65014</v>
      </c>
      <c r="D11" s="429">
        <f t="shared" si="0"/>
        <v>5.736171873729418</v>
      </c>
    </row>
    <row r="12" spans="1:4" s="383" customFormat="1" ht="19.5" customHeight="1">
      <c r="A12" s="198" t="s">
        <v>295</v>
      </c>
      <c r="B12" s="392">
        <v>27008</v>
      </c>
      <c r="C12" s="192">
        <v>30278</v>
      </c>
      <c r="D12" s="429">
        <f t="shared" si="0"/>
        <v>12.107523696682463</v>
      </c>
    </row>
    <row r="13" spans="1:4" s="383" customFormat="1" ht="19.5" customHeight="1">
      <c r="A13" s="198" t="s">
        <v>296</v>
      </c>
      <c r="B13" s="392">
        <v>2179</v>
      </c>
      <c r="C13" s="192">
        <v>2953</v>
      </c>
      <c r="D13" s="429">
        <f t="shared" si="0"/>
        <v>35.52088113813676</v>
      </c>
    </row>
    <row r="14" spans="1:4" s="383" customFormat="1" ht="19.5" customHeight="1">
      <c r="A14" s="198" t="s">
        <v>297</v>
      </c>
      <c r="B14" s="392">
        <v>9673</v>
      </c>
      <c r="C14" s="192">
        <v>10881</v>
      </c>
      <c r="D14" s="429">
        <f t="shared" si="0"/>
        <v>12.488369688824562</v>
      </c>
    </row>
    <row r="15" spans="1:4" s="383" customFormat="1" ht="19.5" customHeight="1">
      <c r="A15" s="198" t="s">
        <v>298</v>
      </c>
      <c r="B15" s="392">
        <v>8195</v>
      </c>
      <c r="C15" s="192">
        <v>9501</v>
      </c>
      <c r="D15" s="429">
        <f t="shared" si="0"/>
        <v>15.936546674801704</v>
      </c>
    </row>
    <row r="16" spans="1:4" s="383" customFormat="1" ht="19.5" customHeight="1">
      <c r="A16" s="198" t="s">
        <v>299</v>
      </c>
      <c r="B16" s="392">
        <v>2590</v>
      </c>
      <c r="C16" s="192">
        <v>2602</v>
      </c>
      <c r="D16" s="429">
        <f t="shared" si="0"/>
        <v>0.4633204633204713</v>
      </c>
    </row>
    <row r="17" spans="1:4" s="383" customFormat="1" ht="19.5" customHeight="1">
      <c r="A17" s="198" t="s">
        <v>300</v>
      </c>
      <c r="B17" s="392">
        <v>1829</v>
      </c>
      <c r="C17" s="192">
        <v>5537</v>
      </c>
      <c r="D17" s="429">
        <f t="shared" si="0"/>
        <v>202.73373428102792</v>
      </c>
    </row>
    <row r="18" spans="1:4" s="383" customFormat="1" ht="19.5" customHeight="1">
      <c r="A18" s="198" t="s">
        <v>301</v>
      </c>
      <c r="B18" s="392">
        <v>1087</v>
      </c>
      <c r="C18" s="192">
        <v>1692</v>
      </c>
      <c r="D18" s="429">
        <f t="shared" si="0"/>
        <v>55.65777368905245</v>
      </c>
    </row>
    <row r="19" spans="1:4" s="383" customFormat="1" ht="19.5" customHeight="1">
      <c r="A19" s="198" t="s">
        <v>302</v>
      </c>
      <c r="B19" s="392">
        <v>195</v>
      </c>
      <c r="C19" s="192">
        <v>262</v>
      </c>
      <c r="D19" s="429">
        <f t="shared" si="0"/>
        <v>34.358974358974336</v>
      </c>
    </row>
    <row r="20" spans="1:4" s="383" customFormat="1" ht="19.5" customHeight="1">
      <c r="A20" s="198" t="s">
        <v>303</v>
      </c>
      <c r="B20" s="392">
        <v>374</v>
      </c>
      <c r="C20" s="192">
        <v>374</v>
      </c>
      <c r="D20" s="429">
        <f t="shared" si="0"/>
        <v>0</v>
      </c>
    </row>
    <row r="21" spans="1:4" s="383" customFormat="1" ht="19.5" customHeight="1">
      <c r="A21" s="198" t="s">
        <v>304</v>
      </c>
      <c r="B21" s="392">
        <v>1066</v>
      </c>
      <c r="C21" s="192">
        <v>3633</v>
      </c>
      <c r="D21" s="429">
        <f t="shared" si="0"/>
        <v>240.80675422138836</v>
      </c>
    </row>
    <row r="22" spans="1:4" s="383" customFormat="1" ht="19.5" customHeight="1">
      <c r="A22" s="198" t="s">
        <v>305</v>
      </c>
      <c r="B22" s="392">
        <v>4561</v>
      </c>
      <c r="C22" s="192">
        <v>13327</v>
      </c>
      <c r="D22" s="429">
        <f t="shared" si="0"/>
        <v>192.1946941460206</v>
      </c>
    </row>
    <row r="23" spans="1:4" s="383" customFormat="1" ht="19.5" customHeight="1">
      <c r="A23" s="198" t="s">
        <v>306</v>
      </c>
      <c r="B23" s="392">
        <v>274</v>
      </c>
      <c r="C23" s="192">
        <v>1084</v>
      </c>
      <c r="D23" s="429">
        <f t="shared" si="0"/>
        <v>295.62043795620434</v>
      </c>
    </row>
    <row r="24" spans="1:4" s="383" customFormat="1" ht="19.5" customHeight="1">
      <c r="A24" s="198" t="s">
        <v>307</v>
      </c>
      <c r="B24" s="392">
        <v>3333</v>
      </c>
      <c r="C24" s="192">
        <v>3796</v>
      </c>
      <c r="D24" s="429">
        <f t="shared" si="0"/>
        <v>13.891389138913894</v>
      </c>
    </row>
    <row r="25" spans="1:4" s="383" customFormat="1" ht="19.5" customHeight="1">
      <c r="A25" s="198" t="s">
        <v>308</v>
      </c>
      <c r="B25" s="392"/>
      <c r="C25" s="192">
        <v>9000</v>
      </c>
      <c r="D25" s="429"/>
    </row>
    <row r="26" spans="1:4" s="383" customFormat="1" ht="19.5" customHeight="1">
      <c r="A26" s="198" t="s">
        <v>309</v>
      </c>
      <c r="B26" s="393">
        <v>13668</v>
      </c>
      <c r="C26" s="192">
        <v>13945</v>
      </c>
      <c r="D26" s="429">
        <f t="shared" si="0"/>
        <v>2.026631548141637</v>
      </c>
    </row>
    <row r="27" spans="1:4" s="383" customFormat="1" ht="19.5" customHeight="1">
      <c r="A27" s="179" t="s">
        <v>310</v>
      </c>
      <c r="B27" s="393">
        <v>260</v>
      </c>
      <c r="C27" s="192">
        <v>11000</v>
      </c>
      <c r="D27" s="429">
        <f t="shared" si="0"/>
        <v>4130.7692307692305</v>
      </c>
    </row>
    <row r="28" spans="1:4" s="383" customFormat="1" ht="19.5" customHeight="1">
      <c r="A28" s="394" t="s">
        <v>324</v>
      </c>
      <c r="B28" s="196">
        <f>SUM(B5:B27)</f>
        <v>255833</v>
      </c>
      <c r="C28" s="196">
        <f>SUM(C5:C27)</f>
        <v>312051</v>
      </c>
      <c r="D28" s="429">
        <f t="shared" si="0"/>
        <v>21.974491171975473</v>
      </c>
    </row>
    <row r="29" spans="1:4" s="384" customFormat="1" ht="19.5" customHeight="1">
      <c r="A29" s="481" t="s">
        <v>312</v>
      </c>
      <c r="B29" s="196">
        <f>SUM(B30:B36)</f>
        <v>205102</v>
      </c>
      <c r="C29" s="196">
        <f>SUM(C30:C36)</f>
        <v>129950</v>
      </c>
      <c r="D29" s="482"/>
    </row>
    <row r="30" spans="1:4" s="472" customFormat="1" ht="19.5" customHeight="1">
      <c r="A30" s="483" t="s">
        <v>313</v>
      </c>
      <c r="B30" s="392">
        <v>90169</v>
      </c>
      <c r="C30" s="192">
        <v>29950</v>
      </c>
      <c r="D30" s="484"/>
    </row>
    <row r="31" spans="1:4" s="472" customFormat="1" ht="19.5" customHeight="1">
      <c r="A31" s="483" t="s">
        <v>325</v>
      </c>
      <c r="B31" s="392">
        <v>92285</v>
      </c>
      <c r="C31" s="192">
        <v>100000</v>
      </c>
      <c r="D31" s="484"/>
    </row>
    <row r="32" spans="1:4" s="383" customFormat="1" ht="19.5" customHeight="1">
      <c r="A32" s="483" t="s">
        <v>326</v>
      </c>
      <c r="B32" s="392"/>
      <c r="C32" s="392"/>
      <c r="D32" s="484"/>
    </row>
    <row r="33" spans="1:4" s="383" customFormat="1" ht="19.5" customHeight="1">
      <c r="A33" s="483" t="s">
        <v>327</v>
      </c>
      <c r="B33" s="392">
        <v>710</v>
      </c>
      <c r="C33" s="192"/>
      <c r="D33" s="484"/>
    </row>
    <row r="34" spans="1:4" s="383" customFormat="1" ht="19.5" customHeight="1">
      <c r="A34" s="483" t="s">
        <v>317</v>
      </c>
      <c r="B34" s="392">
        <v>21938</v>
      </c>
      <c r="C34" s="192"/>
      <c r="D34" s="484"/>
    </row>
    <row r="35" spans="1:4" s="383" customFormat="1" ht="19.5" customHeight="1">
      <c r="A35" s="483" t="s">
        <v>316</v>
      </c>
      <c r="B35" s="392"/>
      <c r="C35" s="192"/>
      <c r="D35" s="484"/>
    </row>
    <row r="36" spans="1:4" s="383" customFormat="1" ht="19.5" customHeight="1">
      <c r="A36" s="483" t="s">
        <v>315</v>
      </c>
      <c r="B36" s="485"/>
      <c r="C36" s="192"/>
      <c r="D36" s="484"/>
    </row>
    <row r="37" spans="1:4" s="385" customFormat="1" ht="19.5" customHeight="1">
      <c r="A37" s="486" t="s">
        <v>318</v>
      </c>
      <c r="B37" s="196">
        <f>B28+B29</f>
        <v>460935</v>
      </c>
      <c r="C37" s="196">
        <f>C28+C29</f>
        <v>442001</v>
      </c>
      <c r="D37" s="482"/>
    </row>
    <row r="38" spans="2:4" s="383" customFormat="1" ht="21" customHeight="1">
      <c r="B38" s="395"/>
      <c r="C38" s="395"/>
      <c r="D38" s="395"/>
    </row>
    <row r="39" spans="2:4" s="383" customFormat="1" ht="21" customHeight="1">
      <c r="B39" s="395"/>
      <c r="C39" s="395"/>
      <c r="D39" s="395"/>
    </row>
    <row r="40" spans="2:4" s="383" customFormat="1" ht="21" customHeight="1">
      <c r="B40" s="395"/>
      <c r="C40" s="395"/>
      <c r="D40" s="395"/>
    </row>
    <row r="41" spans="2:4" s="383" customFormat="1" ht="21" customHeight="1">
      <c r="B41" s="395"/>
      <c r="C41" s="395"/>
      <c r="D41" s="395"/>
    </row>
    <row r="42" spans="2:4" s="383" customFormat="1" ht="21" customHeight="1">
      <c r="B42" s="395"/>
      <c r="C42" s="395"/>
      <c r="D42" s="395"/>
    </row>
    <row r="43" spans="2:4" s="383" customFormat="1" ht="21" customHeight="1">
      <c r="B43" s="395"/>
      <c r="C43" s="395"/>
      <c r="D43" s="395"/>
    </row>
    <row r="44" spans="2:4" s="383" customFormat="1" ht="21" customHeight="1">
      <c r="B44" s="395"/>
      <c r="C44" s="395"/>
      <c r="D44" s="395"/>
    </row>
    <row r="45" spans="2:4" s="383" customFormat="1" ht="21" customHeight="1">
      <c r="B45" s="395"/>
      <c r="C45" s="395"/>
      <c r="D45" s="395"/>
    </row>
    <row r="46" spans="2:4" s="383" customFormat="1" ht="21" customHeight="1">
      <c r="B46" s="395"/>
      <c r="C46" s="395"/>
      <c r="D46" s="395"/>
    </row>
    <row r="47" spans="2:4" s="383" customFormat="1" ht="21" customHeight="1">
      <c r="B47" s="395"/>
      <c r="C47" s="395"/>
      <c r="D47" s="395"/>
    </row>
    <row r="48" spans="2:4" s="383" customFormat="1" ht="21" customHeight="1">
      <c r="B48" s="395"/>
      <c r="C48" s="395"/>
      <c r="D48" s="395"/>
    </row>
    <row r="49" spans="2:4" s="383" customFormat="1" ht="21" customHeight="1">
      <c r="B49" s="395"/>
      <c r="C49" s="395"/>
      <c r="D49" s="395"/>
    </row>
    <row r="50" spans="2:4" s="383" customFormat="1" ht="21" customHeight="1">
      <c r="B50" s="395"/>
      <c r="C50" s="395"/>
      <c r="D50" s="395"/>
    </row>
    <row r="51" spans="2:4" s="383" customFormat="1" ht="21" customHeight="1">
      <c r="B51" s="395"/>
      <c r="C51" s="395"/>
      <c r="D51" s="395"/>
    </row>
    <row r="52" spans="2:4" s="383" customFormat="1" ht="21" customHeight="1">
      <c r="B52" s="395"/>
      <c r="C52" s="395"/>
      <c r="D52" s="395"/>
    </row>
    <row r="53" spans="2:4" s="383" customFormat="1" ht="21" customHeight="1">
      <c r="B53" s="395"/>
      <c r="C53" s="395"/>
      <c r="D53" s="395"/>
    </row>
    <row r="54" spans="2:4" s="383" customFormat="1" ht="21" customHeight="1">
      <c r="B54" s="395"/>
      <c r="C54" s="395"/>
      <c r="D54" s="395"/>
    </row>
    <row r="55" spans="2:4" s="383" customFormat="1" ht="21" customHeight="1">
      <c r="B55" s="395"/>
      <c r="C55" s="395"/>
      <c r="D55" s="395"/>
    </row>
    <row r="56" spans="2:4" s="383" customFormat="1" ht="21" customHeight="1">
      <c r="B56" s="395"/>
      <c r="C56" s="395"/>
      <c r="D56" s="395"/>
    </row>
    <row r="57" spans="2:4" s="383" customFormat="1" ht="21" customHeight="1">
      <c r="B57" s="395"/>
      <c r="C57" s="395"/>
      <c r="D57" s="395"/>
    </row>
    <row r="58" spans="2:4" s="383" customFormat="1" ht="21" customHeight="1">
      <c r="B58" s="395"/>
      <c r="C58" s="395"/>
      <c r="D58" s="395"/>
    </row>
    <row r="59" spans="2:4" s="383" customFormat="1" ht="21" customHeight="1">
      <c r="B59" s="395"/>
      <c r="C59" s="395"/>
      <c r="D59" s="395"/>
    </row>
    <row r="60" spans="2:4" s="383" customFormat="1" ht="21" customHeight="1">
      <c r="B60" s="395"/>
      <c r="C60" s="395"/>
      <c r="D60" s="395"/>
    </row>
    <row r="61" spans="2:4" s="383" customFormat="1" ht="21" customHeight="1">
      <c r="B61" s="395"/>
      <c r="C61" s="395"/>
      <c r="D61" s="395"/>
    </row>
    <row r="62" spans="2:4" s="383" customFormat="1" ht="21" customHeight="1">
      <c r="B62" s="395"/>
      <c r="C62" s="395"/>
      <c r="D62" s="395"/>
    </row>
    <row r="63" spans="2:4" s="383" customFormat="1" ht="21" customHeight="1">
      <c r="B63" s="395"/>
      <c r="C63" s="395"/>
      <c r="D63" s="395"/>
    </row>
    <row r="64" spans="2:4" s="383" customFormat="1" ht="21" customHeight="1">
      <c r="B64" s="395"/>
      <c r="C64" s="395"/>
      <c r="D64" s="395"/>
    </row>
    <row r="65" spans="2:4" s="383" customFormat="1" ht="21" customHeight="1">
      <c r="B65" s="395"/>
      <c r="C65" s="395"/>
      <c r="D65" s="395"/>
    </row>
    <row r="66" spans="2:4" s="383" customFormat="1" ht="21" customHeight="1">
      <c r="B66" s="395"/>
      <c r="C66" s="395"/>
      <c r="D66" s="395"/>
    </row>
    <row r="67" spans="2:4" s="383" customFormat="1" ht="21" customHeight="1">
      <c r="B67" s="395"/>
      <c r="C67" s="395"/>
      <c r="D67" s="395"/>
    </row>
    <row r="68" spans="2:4" s="383" customFormat="1" ht="21" customHeight="1">
      <c r="B68" s="395"/>
      <c r="C68" s="395"/>
      <c r="D68" s="395"/>
    </row>
    <row r="69" spans="2:4" s="383" customFormat="1" ht="21" customHeight="1">
      <c r="B69" s="395"/>
      <c r="C69" s="395"/>
      <c r="D69" s="395"/>
    </row>
    <row r="70" spans="2:4" s="383" customFormat="1" ht="21" customHeight="1">
      <c r="B70" s="395"/>
      <c r="C70" s="395"/>
      <c r="D70" s="395"/>
    </row>
    <row r="71" spans="2:4" s="383" customFormat="1" ht="21" customHeight="1">
      <c r="B71" s="395"/>
      <c r="C71" s="395"/>
      <c r="D71" s="395"/>
    </row>
    <row r="72" spans="2:4" s="383" customFormat="1" ht="21" customHeight="1">
      <c r="B72" s="395"/>
      <c r="C72" s="395"/>
      <c r="D72" s="395"/>
    </row>
    <row r="73" spans="2:4" s="383" customFormat="1" ht="21" customHeight="1">
      <c r="B73" s="395"/>
      <c r="C73" s="395"/>
      <c r="D73" s="395"/>
    </row>
    <row r="74" spans="2:4" s="383" customFormat="1" ht="21" customHeight="1">
      <c r="B74" s="395"/>
      <c r="C74" s="395"/>
      <c r="D74" s="395"/>
    </row>
    <row r="75" spans="2:4" s="383" customFormat="1" ht="21" customHeight="1">
      <c r="B75" s="395"/>
      <c r="C75" s="395"/>
      <c r="D75" s="395"/>
    </row>
    <row r="76" spans="2:4" s="383" customFormat="1" ht="21" customHeight="1">
      <c r="B76" s="395"/>
      <c r="C76" s="395"/>
      <c r="D76" s="395"/>
    </row>
    <row r="77" spans="2:4" s="383" customFormat="1" ht="21" customHeight="1">
      <c r="B77" s="395"/>
      <c r="C77" s="395"/>
      <c r="D77" s="395"/>
    </row>
    <row r="78" spans="2:4" s="383" customFormat="1" ht="21" customHeight="1">
      <c r="B78" s="395"/>
      <c r="C78" s="395"/>
      <c r="D78" s="395"/>
    </row>
    <row r="79" spans="2:4" s="383" customFormat="1" ht="21" customHeight="1">
      <c r="B79" s="395"/>
      <c r="C79" s="395"/>
      <c r="D79" s="395"/>
    </row>
    <row r="80" spans="2:4" s="383" customFormat="1" ht="21" customHeight="1">
      <c r="B80" s="395"/>
      <c r="C80" s="395"/>
      <c r="D80" s="395"/>
    </row>
    <row r="81" spans="2:4" s="383" customFormat="1" ht="21" customHeight="1">
      <c r="B81" s="395"/>
      <c r="C81" s="395"/>
      <c r="D81" s="395"/>
    </row>
    <row r="82" spans="2:4" s="383" customFormat="1" ht="21" customHeight="1">
      <c r="B82" s="395"/>
      <c r="C82" s="395"/>
      <c r="D82" s="395"/>
    </row>
    <row r="83" spans="2:4" s="383" customFormat="1" ht="21" customHeight="1">
      <c r="B83" s="395"/>
      <c r="C83" s="395"/>
      <c r="D83" s="395"/>
    </row>
    <row r="84" spans="2:4" s="383" customFormat="1" ht="21" customHeight="1">
      <c r="B84" s="395"/>
      <c r="C84" s="395"/>
      <c r="D84" s="395"/>
    </row>
    <row r="85" spans="2:4" s="383" customFormat="1" ht="21" customHeight="1">
      <c r="B85" s="395"/>
      <c r="C85" s="395"/>
      <c r="D85" s="395"/>
    </row>
    <row r="86" spans="2:4" s="383" customFormat="1" ht="21" customHeight="1">
      <c r="B86" s="395"/>
      <c r="C86" s="395"/>
      <c r="D86" s="395"/>
    </row>
    <row r="87" spans="2:4" s="383" customFormat="1" ht="21" customHeight="1">
      <c r="B87" s="395"/>
      <c r="C87" s="395"/>
      <c r="D87" s="395"/>
    </row>
    <row r="88" spans="2:4" s="383" customFormat="1" ht="21" customHeight="1">
      <c r="B88" s="395"/>
      <c r="C88" s="395"/>
      <c r="D88" s="395"/>
    </row>
    <row r="89" spans="2:4" s="383" customFormat="1" ht="21" customHeight="1">
      <c r="B89" s="395"/>
      <c r="C89" s="395"/>
      <c r="D89" s="395"/>
    </row>
    <row r="90" spans="2:4" s="383" customFormat="1" ht="21" customHeight="1">
      <c r="B90" s="395"/>
      <c r="C90" s="395"/>
      <c r="D90" s="395"/>
    </row>
    <row r="91" spans="2:4" s="383" customFormat="1" ht="21" customHeight="1">
      <c r="B91" s="395"/>
      <c r="C91" s="395"/>
      <c r="D91" s="395"/>
    </row>
    <row r="92" spans="2:4" s="383" customFormat="1" ht="21" customHeight="1">
      <c r="B92" s="395"/>
      <c r="C92" s="395"/>
      <c r="D92" s="395"/>
    </row>
    <row r="93" spans="2:4" s="383" customFormat="1" ht="21" customHeight="1">
      <c r="B93" s="395"/>
      <c r="C93" s="395"/>
      <c r="D93" s="395"/>
    </row>
    <row r="94" spans="2:4" s="383" customFormat="1" ht="21" customHeight="1">
      <c r="B94" s="395"/>
      <c r="C94" s="395"/>
      <c r="D94" s="395"/>
    </row>
    <row r="95" spans="2:4" s="383" customFormat="1" ht="21" customHeight="1">
      <c r="B95" s="395"/>
      <c r="C95" s="395"/>
      <c r="D95" s="395"/>
    </row>
    <row r="96" spans="2:4" s="383" customFormat="1" ht="21" customHeight="1">
      <c r="B96" s="395"/>
      <c r="C96" s="395"/>
      <c r="D96" s="395"/>
    </row>
    <row r="97" spans="2:4" s="383" customFormat="1" ht="21" customHeight="1">
      <c r="B97" s="395"/>
      <c r="C97" s="395"/>
      <c r="D97" s="395"/>
    </row>
    <row r="98" spans="2:4" s="383" customFormat="1" ht="21" customHeight="1">
      <c r="B98" s="395"/>
      <c r="C98" s="395"/>
      <c r="D98" s="395"/>
    </row>
    <row r="99" spans="2:4" s="383" customFormat="1" ht="21" customHeight="1">
      <c r="B99" s="395"/>
      <c r="C99" s="395"/>
      <c r="D99" s="395"/>
    </row>
    <row r="100" spans="2:4" s="383" customFormat="1" ht="21" customHeight="1">
      <c r="B100" s="395"/>
      <c r="C100" s="395"/>
      <c r="D100" s="395"/>
    </row>
    <row r="101" spans="2:4" s="383" customFormat="1" ht="21" customHeight="1">
      <c r="B101" s="395"/>
      <c r="C101" s="395"/>
      <c r="D101" s="395"/>
    </row>
    <row r="102" spans="2:4" s="383" customFormat="1" ht="21" customHeight="1">
      <c r="B102" s="395"/>
      <c r="C102" s="395"/>
      <c r="D102" s="395"/>
    </row>
    <row r="103" spans="2:4" s="383" customFormat="1" ht="21" customHeight="1">
      <c r="B103" s="395"/>
      <c r="C103" s="395"/>
      <c r="D103" s="395"/>
    </row>
    <row r="104" spans="2:4" s="383" customFormat="1" ht="21" customHeight="1">
      <c r="B104" s="395"/>
      <c r="C104" s="395"/>
      <c r="D104" s="395"/>
    </row>
    <row r="105" spans="2:4" s="383" customFormat="1" ht="21" customHeight="1">
      <c r="B105" s="395"/>
      <c r="C105" s="395"/>
      <c r="D105" s="395"/>
    </row>
    <row r="106" spans="2:4" s="383" customFormat="1" ht="21" customHeight="1">
      <c r="B106" s="395"/>
      <c r="C106" s="395"/>
      <c r="D106" s="395"/>
    </row>
    <row r="107" spans="2:4" s="383" customFormat="1" ht="21" customHeight="1">
      <c r="B107" s="395"/>
      <c r="C107" s="395"/>
      <c r="D107" s="395"/>
    </row>
    <row r="108" spans="2:4" s="383" customFormat="1" ht="21" customHeight="1">
      <c r="B108" s="395"/>
      <c r="C108" s="395"/>
      <c r="D108" s="395"/>
    </row>
    <row r="109" spans="2:4" s="383" customFormat="1" ht="21" customHeight="1">
      <c r="B109" s="395"/>
      <c r="C109" s="395"/>
      <c r="D109" s="395"/>
    </row>
    <row r="110" spans="2:4" s="383" customFormat="1" ht="21" customHeight="1">
      <c r="B110" s="395"/>
      <c r="C110" s="395"/>
      <c r="D110" s="395"/>
    </row>
    <row r="111" spans="2:4" s="383" customFormat="1" ht="21" customHeight="1">
      <c r="B111" s="395"/>
      <c r="C111" s="395"/>
      <c r="D111" s="395"/>
    </row>
    <row r="112" spans="2:4" s="383" customFormat="1" ht="21" customHeight="1">
      <c r="B112" s="395"/>
      <c r="C112" s="395"/>
      <c r="D112" s="395"/>
    </row>
    <row r="113" spans="2:4" s="383" customFormat="1" ht="21" customHeight="1">
      <c r="B113" s="395"/>
      <c r="C113" s="395"/>
      <c r="D113" s="395"/>
    </row>
    <row r="114" spans="2:4" s="383" customFormat="1" ht="21" customHeight="1">
      <c r="B114" s="395"/>
      <c r="C114" s="395"/>
      <c r="D114" s="395"/>
    </row>
    <row r="115" spans="2:4" s="383" customFormat="1" ht="21" customHeight="1">
      <c r="B115" s="395"/>
      <c r="C115" s="395"/>
      <c r="D115" s="395"/>
    </row>
    <row r="116" spans="2:4" s="383" customFormat="1" ht="21" customHeight="1">
      <c r="B116" s="395"/>
      <c r="C116" s="395"/>
      <c r="D116" s="395"/>
    </row>
    <row r="117" spans="2:4" s="383" customFormat="1" ht="21" customHeight="1">
      <c r="B117" s="395"/>
      <c r="C117" s="395"/>
      <c r="D117" s="395"/>
    </row>
    <row r="118" spans="2:4" s="383" customFormat="1" ht="21" customHeight="1">
      <c r="B118" s="395"/>
      <c r="C118" s="395"/>
      <c r="D118" s="395"/>
    </row>
    <row r="119" spans="2:4" s="383" customFormat="1" ht="21" customHeight="1">
      <c r="B119" s="395"/>
      <c r="C119" s="395"/>
      <c r="D119" s="395"/>
    </row>
    <row r="120" spans="2:4" s="383" customFormat="1" ht="21" customHeight="1">
      <c r="B120" s="395"/>
      <c r="C120" s="395"/>
      <c r="D120" s="395"/>
    </row>
    <row r="121" spans="2:4" s="383" customFormat="1" ht="21" customHeight="1">
      <c r="B121" s="395"/>
      <c r="C121" s="395"/>
      <c r="D121" s="395"/>
    </row>
    <row r="122" spans="2:4" s="383" customFormat="1" ht="21" customHeight="1">
      <c r="B122" s="395"/>
      <c r="C122" s="395"/>
      <c r="D122" s="395"/>
    </row>
    <row r="123" spans="2:4" s="383" customFormat="1" ht="21" customHeight="1">
      <c r="B123" s="395"/>
      <c r="C123" s="395"/>
      <c r="D123" s="395"/>
    </row>
    <row r="124" spans="2:4" s="383" customFormat="1" ht="21" customHeight="1">
      <c r="B124" s="395"/>
      <c r="C124" s="395"/>
      <c r="D124" s="395"/>
    </row>
    <row r="125" spans="2:4" s="383" customFormat="1" ht="21" customHeight="1">
      <c r="B125" s="395"/>
      <c r="C125" s="395"/>
      <c r="D125" s="395"/>
    </row>
    <row r="126" spans="2:4" s="383" customFormat="1" ht="21" customHeight="1">
      <c r="B126" s="395"/>
      <c r="C126" s="395"/>
      <c r="D126" s="395"/>
    </row>
    <row r="127" spans="2:4" s="383" customFormat="1" ht="21" customHeight="1">
      <c r="B127" s="395"/>
      <c r="C127" s="395"/>
      <c r="D127" s="395"/>
    </row>
    <row r="128" spans="2:4" s="383" customFormat="1" ht="21" customHeight="1">
      <c r="B128" s="395"/>
      <c r="C128" s="395"/>
      <c r="D128" s="395"/>
    </row>
    <row r="129" spans="2:4" s="383" customFormat="1" ht="21" customHeight="1">
      <c r="B129" s="395"/>
      <c r="C129" s="395"/>
      <c r="D129" s="395"/>
    </row>
    <row r="130" spans="2:4" s="383" customFormat="1" ht="21" customHeight="1">
      <c r="B130" s="395"/>
      <c r="C130" s="395"/>
      <c r="D130" s="395"/>
    </row>
    <row r="131" spans="2:4" s="383" customFormat="1" ht="21" customHeight="1">
      <c r="B131" s="395"/>
      <c r="C131" s="395"/>
      <c r="D131" s="395"/>
    </row>
    <row r="132" spans="2:4" s="383" customFormat="1" ht="21" customHeight="1">
      <c r="B132" s="395"/>
      <c r="C132" s="395"/>
      <c r="D132" s="395"/>
    </row>
    <row r="133" spans="2:4" s="383" customFormat="1" ht="21" customHeight="1">
      <c r="B133" s="395"/>
      <c r="C133" s="395"/>
      <c r="D133" s="395"/>
    </row>
    <row r="134" spans="2:4" s="383" customFormat="1" ht="21" customHeight="1">
      <c r="B134" s="395"/>
      <c r="C134" s="395"/>
      <c r="D134" s="395"/>
    </row>
    <row r="135" spans="2:4" s="383" customFormat="1" ht="21" customHeight="1">
      <c r="B135" s="395"/>
      <c r="C135" s="395"/>
      <c r="D135" s="395"/>
    </row>
    <row r="136" spans="2:4" s="383" customFormat="1" ht="21" customHeight="1">
      <c r="B136" s="395"/>
      <c r="C136" s="395"/>
      <c r="D136" s="395"/>
    </row>
    <row r="137" spans="2:4" s="383" customFormat="1" ht="21" customHeight="1">
      <c r="B137" s="395"/>
      <c r="C137" s="395"/>
      <c r="D137" s="395"/>
    </row>
    <row r="138" spans="2:4" s="383" customFormat="1" ht="21" customHeight="1">
      <c r="B138" s="395"/>
      <c r="C138" s="395"/>
      <c r="D138" s="395"/>
    </row>
    <row r="139" spans="2:4" s="383" customFormat="1" ht="21" customHeight="1">
      <c r="B139" s="395"/>
      <c r="C139" s="395"/>
      <c r="D139" s="395"/>
    </row>
    <row r="140" spans="2:4" s="383" customFormat="1" ht="21" customHeight="1">
      <c r="B140" s="395"/>
      <c r="C140" s="395"/>
      <c r="D140" s="395"/>
    </row>
    <row r="141" spans="2:4" s="383" customFormat="1" ht="21" customHeight="1">
      <c r="B141" s="395"/>
      <c r="C141" s="395"/>
      <c r="D141" s="395"/>
    </row>
    <row r="142" spans="2:4" s="383" customFormat="1" ht="21" customHeight="1">
      <c r="B142" s="395"/>
      <c r="C142" s="395"/>
      <c r="D142" s="395"/>
    </row>
    <row r="143" spans="2:4" s="383" customFormat="1" ht="21" customHeight="1">
      <c r="B143" s="395"/>
      <c r="C143" s="395"/>
      <c r="D143" s="395"/>
    </row>
    <row r="144" spans="2:4" s="383" customFormat="1" ht="21" customHeight="1">
      <c r="B144" s="395"/>
      <c r="C144" s="395"/>
      <c r="D144" s="395"/>
    </row>
    <row r="145" spans="2:4" s="383" customFormat="1" ht="21" customHeight="1">
      <c r="B145" s="395"/>
      <c r="C145" s="395"/>
      <c r="D145" s="395"/>
    </row>
    <row r="146" spans="2:4" s="383" customFormat="1" ht="21" customHeight="1">
      <c r="B146" s="395"/>
      <c r="C146" s="395"/>
      <c r="D146" s="395"/>
    </row>
    <row r="147" spans="2:4" s="383" customFormat="1" ht="21" customHeight="1">
      <c r="B147" s="395"/>
      <c r="C147" s="395"/>
      <c r="D147" s="395"/>
    </row>
    <row r="148" spans="2:4" s="383" customFormat="1" ht="21" customHeight="1">
      <c r="B148" s="395"/>
      <c r="C148" s="395"/>
      <c r="D148" s="395"/>
    </row>
    <row r="149" spans="2:4" s="383" customFormat="1" ht="21" customHeight="1">
      <c r="B149" s="395"/>
      <c r="C149" s="395"/>
      <c r="D149" s="395"/>
    </row>
    <row r="150" spans="2:4" s="383" customFormat="1" ht="21" customHeight="1">
      <c r="B150" s="395"/>
      <c r="C150" s="395"/>
      <c r="D150" s="395"/>
    </row>
    <row r="151" spans="2:4" s="383" customFormat="1" ht="21" customHeight="1">
      <c r="B151" s="395"/>
      <c r="C151" s="395"/>
      <c r="D151" s="395"/>
    </row>
    <row r="152" spans="2:4" s="383" customFormat="1" ht="21" customHeight="1">
      <c r="B152" s="395"/>
      <c r="C152" s="395"/>
      <c r="D152" s="395"/>
    </row>
    <row r="153" spans="2:4" s="383" customFormat="1" ht="21" customHeight="1">
      <c r="B153" s="395"/>
      <c r="C153" s="395"/>
      <c r="D153" s="395"/>
    </row>
    <row r="154" spans="2:4" s="383" customFormat="1" ht="21" customHeight="1">
      <c r="B154" s="395"/>
      <c r="C154" s="395"/>
      <c r="D154" s="395"/>
    </row>
    <row r="155" spans="2:4" s="383" customFormat="1" ht="21" customHeight="1">
      <c r="B155" s="395"/>
      <c r="C155" s="395"/>
      <c r="D155" s="395"/>
    </row>
    <row r="156" spans="2:4" s="383" customFormat="1" ht="21" customHeight="1">
      <c r="B156" s="395"/>
      <c r="C156" s="395"/>
      <c r="D156" s="395"/>
    </row>
    <row r="157" spans="2:4" s="383" customFormat="1" ht="21" customHeight="1">
      <c r="B157" s="395"/>
      <c r="C157" s="395"/>
      <c r="D157" s="395"/>
    </row>
    <row r="158" spans="2:4" s="383" customFormat="1" ht="21" customHeight="1">
      <c r="B158" s="395"/>
      <c r="C158" s="395"/>
      <c r="D158" s="395"/>
    </row>
    <row r="159" spans="2:4" s="383" customFormat="1" ht="21" customHeight="1">
      <c r="B159" s="395"/>
      <c r="C159" s="395"/>
      <c r="D159" s="395"/>
    </row>
    <row r="160" spans="2:4" s="383" customFormat="1" ht="21" customHeight="1">
      <c r="B160" s="395"/>
      <c r="C160" s="395"/>
      <c r="D160" s="395"/>
    </row>
    <row r="161" spans="2:4" s="383" customFormat="1" ht="21" customHeight="1">
      <c r="B161" s="395"/>
      <c r="C161" s="395"/>
      <c r="D161" s="395"/>
    </row>
    <row r="162" spans="2:4" s="383" customFormat="1" ht="21" customHeight="1">
      <c r="B162" s="395"/>
      <c r="C162" s="395"/>
      <c r="D162" s="395"/>
    </row>
    <row r="163" spans="2:4" s="383" customFormat="1" ht="21" customHeight="1">
      <c r="B163" s="395"/>
      <c r="C163" s="395"/>
      <c r="D163" s="395"/>
    </row>
    <row r="164" spans="2:4" s="383" customFormat="1" ht="21" customHeight="1">
      <c r="B164" s="395"/>
      <c r="C164" s="395"/>
      <c r="D164" s="395"/>
    </row>
    <row r="165" spans="2:4" s="383" customFormat="1" ht="21" customHeight="1">
      <c r="B165" s="395"/>
      <c r="C165" s="395"/>
      <c r="D165" s="395"/>
    </row>
    <row r="166" spans="2:4" s="383" customFormat="1" ht="21" customHeight="1">
      <c r="B166" s="395"/>
      <c r="C166" s="395"/>
      <c r="D166" s="395"/>
    </row>
    <row r="167" spans="2:4" s="383" customFormat="1" ht="21" customHeight="1">
      <c r="B167" s="395"/>
      <c r="C167" s="395"/>
      <c r="D167" s="395"/>
    </row>
    <row r="168" spans="2:4" s="383" customFormat="1" ht="21" customHeight="1">
      <c r="B168" s="395"/>
      <c r="C168" s="395"/>
      <c r="D168" s="395"/>
    </row>
    <row r="169" spans="2:4" s="383" customFormat="1" ht="21" customHeight="1">
      <c r="B169" s="395"/>
      <c r="C169" s="395"/>
      <c r="D169" s="395"/>
    </row>
    <row r="170" spans="2:4" s="383" customFormat="1" ht="21" customHeight="1">
      <c r="B170" s="395"/>
      <c r="C170" s="395"/>
      <c r="D170" s="395"/>
    </row>
    <row r="171" spans="2:4" s="383" customFormat="1" ht="21" customHeight="1">
      <c r="B171" s="395"/>
      <c r="C171" s="395"/>
      <c r="D171" s="395"/>
    </row>
    <row r="172" spans="2:4" s="383" customFormat="1" ht="21" customHeight="1">
      <c r="B172" s="395"/>
      <c r="C172" s="395"/>
      <c r="D172" s="395"/>
    </row>
    <row r="173" spans="2:4" s="383" customFormat="1" ht="21" customHeight="1">
      <c r="B173" s="395"/>
      <c r="C173" s="395"/>
      <c r="D173" s="395"/>
    </row>
    <row r="174" spans="2:4" s="383" customFormat="1" ht="21" customHeight="1">
      <c r="B174" s="395"/>
      <c r="C174" s="395"/>
      <c r="D174" s="395"/>
    </row>
    <row r="175" spans="2:4" s="383" customFormat="1" ht="21" customHeight="1">
      <c r="B175" s="395"/>
      <c r="C175" s="395"/>
      <c r="D175" s="395"/>
    </row>
    <row r="176" spans="2:4" s="383" customFormat="1" ht="21" customHeight="1">
      <c r="B176" s="395"/>
      <c r="C176" s="395"/>
      <c r="D176" s="395"/>
    </row>
    <row r="177" spans="2:4" s="383" customFormat="1" ht="21" customHeight="1">
      <c r="B177" s="395"/>
      <c r="C177" s="395"/>
      <c r="D177" s="395"/>
    </row>
    <row r="178" spans="2:4" s="383" customFormat="1" ht="21" customHeight="1">
      <c r="B178" s="395"/>
      <c r="C178" s="395"/>
      <c r="D178" s="395"/>
    </row>
    <row r="179" spans="2:4" s="383" customFormat="1" ht="21" customHeight="1">
      <c r="B179" s="395"/>
      <c r="C179" s="395"/>
      <c r="D179" s="395"/>
    </row>
    <row r="180" spans="2:4" s="383" customFormat="1" ht="21" customHeight="1">
      <c r="B180" s="395"/>
      <c r="C180" s="395"/>
      <c r="D180" s="395"/>
    </row>
    <row r="181" spans="2:4" s="383" customFormat="1" ht="21" customHeight="1">
      <c r="B181" s="395"/>
      <c r="C181" s="395"/>
      <c r="D181" s="395"/>
    </row>
    <row r="182" spans="2:4" s="383" customFormat="1" ht="21" customHeight="1">
      <c r="B182" s="395"/>
      <c r="C182" s="395"/>
      <c r="D182" s="395"/>
    </row>
    <row r="183" spans="2:4" s="383" customFormat="1" ht="21" customHeight="1">
      <c r="B183" s="395"/>
      <c r="C183" s="395"/>
      <c r="D183" s="395"/>
    </row>
    <row r="184" spans="2:4" s="383" customFormat="1" ht="21" customHeight="1">
      <c r="B184" s="395"/>
      <c r="C184" s="395"/>
      <c r="D184" s="395"/>
    </row>
    <row r="185" spans="2:4" s="383" customFormat="1" ht="21" customHeight="1">
      <c r="B185" s="395"/>
      <c r="C185" s="395"/>
      <c r="D185" s="395"/>
    </row>
    <row r="186" spans="2:4" s="383" customFormat="1" ht="21" customHeight="1">
      <c r="B186" s="395"/>
      <c r="C186" s="395"/>
      <c r="D186" s="395"/>
    </row>
    <row r="187" spans="2:4" s="383" customFormat="1" ht="21" customHeight="1">
      <c r="B187" s="395"/>
      <c r="C187" s="395"/>
      <c r="D187" s="395"/>
    </row>
    <row r="188" spans="2:4" s="383" customFormat="1" ht="21" customHeight="1">
      <c r="B188" s="395"/>
      <c r="C188" s="395"/>
      <c r="D188" s="395"/>
    </row>
    <row r="189" spans="2:4" s="383" customFormat="1" ht="21" customHeight="1">
      <c r="B189" s="395"/>
      <c r="C189" s="395"/>
      <c r="D189" s="395"/>
    </row>
    <row r="190" spans="2:4" s="383" customFormat="1" ht="21" customHeight="1">
      <c r="B190" s="395"/>
      <c r="C190" s="395"/>
      <c r="D190" s="395"/>
    </row>
    <row r="191" spans="2:4" s="383" customFormat="1" ht="21" customHeight="1">
      <c r="B191" s="395"/>
      <c r="C191" s="395"/>
      <c r="D191" s="395"/>
    </row>
    <row r="192" spans="2:4" s="383" customFormat="1" ht="21" customHeight="1">
      <c r="B192" s="395"/>
      <c r="C192" s="395"/>
      <c r="D192" s="395"/>
    </row>
    <row r="193" spans="2:4" s="383" customFormat="1" ht="21" customHeight="1">
      <c r="B193" s="395"/>
      <c r="C193" s="395"/>
      <c r="D193" s="395"/>
    </row>
    <row r="194" spans="2:4" s="383" customFormat="1" ht="21" customHeight="1">
      <c r="B194" s="395"/>
      <c r="C194" s="395"/>
      <c r="D194" s="395"/>
    </row>
    <row r="195" spans="2:4" s="383" customFormat="1" ht="21" customHeight="1">
      <c r="B195" s="395"/>
      <c r="C195" s="395"/>
      <c r="D195" s="395"/>
    </row>
    <row r="196" spans="2:4" s="383" customFormat="1" ht="21" customHeight="1">
      <c r="B196" s="395"/>
      <c r="C196" s="395"/>
      <c r="D196" s="395"/>
    </row>
    <row r="197" spans="2:4" s="383" customFormat="1" ht="21" customHeight="1">
      <c r="B197" s="395"/>
      <c r="C197" s="395"/>
      <c r="D197" s="395"/>
    </row>
    <row r="198" spans="2:4" s="383" customFormat="1" ht="21" customHeight="1">
      <c r="B198" s="395"/>
      <c r="C198" s="395"/>
      <c r="D198" s="395"/>
    </row>
    <row r="199" spans="2:4" s="383" customFormat="1" ht="21" customHeight="1">
      <c r="B199" s="395"/>
      <c r="C199" s="395"/>
      <c r="D199" s="395"/>
    </row>
    <row r="200" spans="2:4" s="383" customFormat="1" ht="21" customHeight="1">
      <c r="B200" s="395"/>
      <c r="C200" s="395"/>
      <c r="D200" s="395"/>
    </row>
    <row r="201" spans="2:4" s="383" customFormat="1" ht="21" customHeight="1">
      <c r="B201" s="395"/>
      <c r="C201" s="395"/>
      <c r="D201" s="395"/>
    </row>
    <row r="202" spans="2:4" s="383" customFormat="1" ht="21" customHeight="1">
      <c r="B202" s="395"/>
      <c r="C202" s="395"/>
      <c r="D202" s="395"/>
    </row>
    <row r="203" spans="2:4" s="383" customFormat="1" ht="21" customHeight="1">
      <c r="B203" s="395"/>
      <c r="C203" s="395"/>
      <c r="D203" s="395"/>
    </row>
    <row r="204" spans="2:4" s="383" customFormat="1" ht="21" customHeight="1">
      <c r="B204" s="395"/>
      <c r="C204" s="395"/>
      <c r="D204" s="395"/>
    </row>
    <row r="205" spans="2:4" s="383" customFormat="1" ht="21" customHeight="1">
      <c r="B205" s="395"/>
      <c r="C205" s="395"/>
      <c r="D205" s="395"/>
    </row>
    <row r="206" spans="2:4" s="383" customFormat="1" ht="21" customHeight="1">
      <c r="B206" s="395"/>
      <c r="C206" s="395"/>
      <c r="D206" s="395"/>
    </row>
    <row r="207" spans="2:4" s="383" customFormat="1" ht="21" customHeight="1">
      <c r="B207" s="395"/>
      <c r="C207" s="395"/>
      <c r="D207" s="395"/>
    </row>
    <row r="208" spans="2:4" s="383" customFormat="1" ht="21" customHeight="1">
      <c r="B208" s="395"/>
      <c r="C208" s="395"/>
      <c r="D208" s="395"/>
    </row>
    <row r="209" spans="2:4" s="383" customFormat="1" ht="21" customHeight="1">
      <c r="B209" s="395"/>
      <c r="C209" s="395"/>
      <c r="D209" s="395"/>
    </row>
    <row r="210" spans="2:4" s="383" customFormat="1" ht="21" customHeight="1">
      <c r="B210" s="395"/>
      <c r="C210" s="395"/>
      <c r="D210" s="395"/>
    </row>
    <row r="211" spans="2:4" s="383" customFormat="1" ht="21" customHeight="1">
      <c r="B211" s="395"/>
      <c r="C211" s="395"/>
      <c r="D211" s="395"/>
    </row>
    <row r="212" spans="2:4" s="383" customFormat="1" ht="21" customHeight="1">
      <c r="B212" s="395"/>
      <c r="C212" s="395"/>
      <c r="D212" s="395"/>
    </row>
    <row r="213" spans="2:4" s="383" customFormat="1" ht="21" customHeight="1">
      <c r="B213" s="395"/>
      <c r="C213" s="395"/>
      <c r="D213" s="395"/>
    </row>
    <row r="214" spans="2:4" s="383" customFormat="1" ht="21" customHeight="1">
      <c r="B214" s="395"/>
      <c r="C214" s="395"/>
      <c r="D214" s="395"/>
    </row>
    <row r="215" spans="2:4" s="383" customFormat="1" ht="21" customHeight="1">
      <c r="B215" s="395"/>
      <c r="C215" s="395"/>
      <c r="D215" s="395"/>
    </row>
    <row r="216" spans="2:4" s="383" customFormat="1" ht="21" customHeight="1">
      <c r="B216" s="395"/>
      <c r="C216" s="395"/>
      <c r="D216" s="395"/>
    </row>
    <row r="217" spans="2:4" s="383" customFormat="1" ht="21" customHeight="1">
      <c r="B217" s="395"/>
      <c r="C217" s="395"/>
      <c r="D217" s="395"/>
    </row>
    <row r="218" spans="2:4" s="383" customFormat="1" ht="21" customHeight="1">
      <c r="B218" s="395"/>
      <c r="C218" s="395"/>
      <c r="D218" s="395"/>
    </row>
    <row r="219" spans="2:4" s="383" customFormat="1" ht="21" customHeight="1">
      <c r="B219" s="395"/>
      <c r="C219" s="395"/>
      <c r="D219" s="395"/>
    </row>
    <row r="220" spans="2:4" s="383" customFormat="1" ht="21" customHeight="1">
      <c r="B220" s="395"/>
      <c r="C220" s="395"/>
      <c r="D220" s="395"/>
    </row>
    <row r="221" spans="2:4" s="383" customFormat="1" ht="21" customHeight="1">
      <c r="B221" s="395"/>
      <c r="C221" s="395"/>
      <c r="D221" s="395"/>
    </row>
    <row r="222" spans="2:4" s="383" customFormat="1" ht="21" customHeight="1">
      <c r="B222" s="395"/>
      <c r="C222" s="395"/>
      <c r="D222" s="395"/>
    </row>
    <row r="223" spans="2:4" s="383" customFormat="1" ht="21" customHeight="1">
      <c r="B223" s="395"/>
      <c r="C223" s="395"/>
      <c r="D223" s="395"/>
    </row>
    <row r="224" spans="2:4" s="383" customFormat="1" ht="21" customHeight="1">
      <c r="B224" s="395"/>
      <c r="C224" s="395"/>
      <c r="D224" s="395"/>
    </row>
    <row r="225" spans="2:4" s="383" customFormat="1" ht="21" customHeight="1">
      <c r="B225" s="395"/>
      <c r="C225" s="395"/>
      <c r="D225" s="395"/>
    </row>
    <row r="226" spans="2:4" s="383" customFormat="1" ht="21" customHeight="1">
      <c r="B226" s="395"/>
      <c r="C226" s="395"/>
      <c r="D226" s="395"/>
    </row>
    <row r="227" spans="2:4" s="383" customFormat="1" ht="21" customHeight="1">
      <c r="B227" s="395"/>
      <c r="C227" s="395"/>
      <c r="D227" s="395"/>
    </row>
    <row r="228" spans="2:4" s="383" customFormat="1" ht="21" customHeight="1">
      <c r="B228" s="395"/>
      <c r="C228" s="395"/>
      <c r="D228" s="395"/>
    </row>
    <row r="229" spans="2:4" s="383" customFormat="1" ht="21" customHeight="1">
      <c r="B229" s="395"/>
      <c r="C229" s="395"/>
      <c r="D229" s="395"/>
    </row>
    <row r="230" spans="2:4" s="383" customFormat="1" ht="21" customHeight="1">
      <c r="B230" s="395"/>
      <c r="C230" s="395"/>
      <c r="D230" s="395"/>
    </row>
    <row r="231" spans="2:4" s="383" customFormat="1" ht="21" customHeight="1">
      <c r="B231" s="395"/>
      <c r="C231" s="395"/>
      <c r="D231" s="395"/>
    </row>
    <row r="232" spans="2:4" s="383" customFormat="1" ht="21" customHeight="1">
      <c r="B232" s="395"/>
      <c r="C232" s="395"/>
      <c r="D232" s="395"/>
    </row>
    <row r="233" spans="2:4" s="383" customFormat="1" ht="21" customHeight="1">
      <c r="B233" s="395"/>
      <c r="C233" s="395"/>
      <c r="D233" s="395"/>
    </row>
    <row r="234" spans="2:4" s="383" customFormat="1" ht="21" customHeight="1">
      <c r="B234" s="395"/>
      <c r="C234" s="395"/>
      <c r="D234" s="395"/>
    </row>
    <row r="235" spans="2:4" s="383" customFormat="1" ht="21" customHeight="1">
      <c r="B235" s="395"/>
      <c r="C235" s="395"/>
      <c r="D235" s="395"/>
    </row>
    <row r="236" spans="2:4" s="383" customFormat="1" ht="21" customHeight="1">
      <c r="B236" s="395"/>
      <c r="C236" s="395"/>
      <c r="D236" s="395"/>
    </row>
    <row r="237" spans="2:4" s="383" customFormat="1" ht="21" customHeight="1">
      <c r="B237" s="395"/>
      <c r="C237" s="395"/>
      <c r="D237" s="395"/>
    </row>
    <row r="238" spans="2:4" s="383" customFormat="1" ht="21" customHeight="1">
      <c r="B238" s="395"/>
      <c r="C238" s="395"/>
      <c r="D238" s="395"/>
    </row>
    <row r="239" spans="2:4" s="383" customFormat="1" ht="21" customHeight="1">
      <c r="B239" s="395"/>
      <c r="C239" s="395"/>
      <c r="D239" s="395"/>
    </row>
    <row r="240" spans="2:4" s="383" customFormat="1" ht="21" customHeight="1">
      <c r="B240" s="395"/>
      <c r="C240" s="395"/>
      <c r="D240" s="395"/>
    </row>
    <row r="241" spans="2:4" s="383" customFormat="1" ht="21" customHeight="1">
      <c r="B241" s="395"/>
      <c r="C241" s="395"/>
      <c r="D241" s="395"/>
    </row>
    <row r="242" spans="2:4" s="383" customFormat="1" ht="21" customHeight="1">
      <c r="B242" s="395"/>
      <c r="C242" s="395"/>
      <c r="D242" s="395"/>
    </row>
    <row r="243" spans="2:4" s="383" customFormat="1" ht="21" customHeight="1">
      <c r="B243" s="395"/>
      <c r="C243" s="395"/>
      <c r="D243" s="395"/>
    </row>
    <row r="244" spans="2:4" s="383" customFormat="1" ht="21" customHeight="1">
      <c r="B244" s="395"/>
      <c r="C244" s="395"/>
      <c r="D244" s="395"/>
    </row>
    <row r="245" spans="2:4" s="383" customFormat="1" ht="21" customHeight="1">
      <c r="B245" s="395"/>
      <c r="C245" s="395"/>
      <c r="D245" s="395"/>
    </row>
    <row r="246" spans="2:4" s="383" customFormat="1" ht="21" customHeight="1">
      <c r="B246" s="395"/>
      <c r="C246" s="395"/>
      <c r="D246" s="395"/>
    </row>
    <row r="247" spans="2:4" s="383" customFormat="1" ht="21" customHeight="1">
      <c r="B247" s="395"/>
      <c r="C247" s="395"/>
      <c r="D247" s="395"/>
    </row>
    <row r="248" spans="2:4" s="383" customFormat="1" ht="21" customHeight="1">
      <c r="B248" s="395"/>
      <c r="C248" s="395"/>
      <c r="D248" s="395"/>
    </row>
    <row r="249" spans="2:4" s="383" customFormat="1" ht="21" customHeight="1">
      <c r="B249" s="395"/>
      <c r="C249" s="395"/>
      <c r="D249" s="395"/>
    </row>
    <row r="250" spans="2:4" s="383" customFormat="1" ht="21" customHeight="1">
      <c r="B250" s="395"/>
      <c r="C250" s="395"/>
      <c r="D250" s="395"/>
    </row>
    <row r="251" spans="2:4" s="383" customFormat="1" ht="21" customHeight="1">
      <c r="B251" s="395"/>
      <c r="C251" s="395"/>
      <c r="D251" s="395"/>
    </row>
    <row r="252" spans="2:4" s="383" customFormat="1" ht="21" customHeight="1">
      <c r="B252" s="395"/>
      <c r="C252" s="395"/>
      <c r="D252" s="395"/>
    </row>
    <row r="253" spans="2:4" s="383" customFormat="1" ht="21" customHeight="1">
      <c r="B253" s="395"/>
      <c r="C253" s="395"/>
      <c r="D253" s="395"/>
    </row>
    <row r="254" spans="2:4" s="383" customFormat="1" ht="21" customHeight="1">
      <c r="B254" s="395"/>
      <c r="C254" s="395"/>
      <c r="D254" s="395"/>
    </row>
    <row r="255" spans="2:4" s="383" customFormat="1" ht="21" customHeight="1">
      <c r="B255" s="395"/>
      <c r="C255" s="395"/>
      <c r="D255" s="395"/>
    </row>
    <row r="256" spans="2:4" s="383" customFormat="1" ht="21" customHeight="1">
      <c r="B256" s="395"/>
      <c r="C256" s="395"/>
      <c r="D256" s="395"/>
    </row>
    <row r="257" spans="2:4" s="383" customFormat="1" ht="21" customHeight="1">
      <c r="B257" s="395"/>
      <c r="C257" s="395"/>
      <c r="D257" s="395"/>
    </row>
    <row r="258" spans="2:4" s="383" customFormat="1" ht="21" customHeight="1">
      <c r="B258" s="395"/>
      <c r="C258" s="395"/>
      <c r="D258" s="395"/>
    </row>
    <row r="259" spans="2:4" s="383" customFormat="1" ht="21" customHeight="1">
      <c r="B259" s="395"/>
      <c r="C259" s="395"/>
      <c r="D259" s="395"/>
    </row>
    <row r="260" spans="2:4" s="383" customFormat="1" ht="21" customHeight="1">
      <c r="B260" s="395"/>
      <c r="C260" s="395"/>
      <c r="D260" s="395"/>
    </row>
    <row r="261" spans="2:4" s="383" customFormat="1" ht="21" customHeight="1">
      <c r="B261" s="395"/>
      <c r="C261" s="395"/>
      <c r="D261" s="395"/>
    </row>
    <row r="262" spans="2:4" s="383" customFormat="1" ht="21" customHeight="1">
      <c r="B262" s="395"/>
      <c r="C262" s="395"/>
      <c r="D262" s="395"/>
    </row>
    <row r="263" spans="2:4" s="383" customFormat="1" ht="21" customHeight="1">
      <c r="B263" s="395"/>
      <c r="C263" s="395"/>
      <c r="D263" s="395"/>
    </row>
    <row r="264" spans="2:4" s="383" customFormat="1" ht="21" customHeight="1">
      <c r="B264" s="395"/>
      <c r="C264" s="395"/>
      <c r="D264" s="395"/>
    </row>
    <row r="265" spans="2:4" s="383" customFormat="1" ht="21" customHeight="1">
      <c r="B265" s="395"/>
      <c r="C265" s="395"/>
      <c r="D265" s="395"/>
    </row>
    <row r="266" spans="2:4" s="383" customFormat="1" ht="21" customHeight="1">
      <c r="B266" s="395"/>
      <c r="C266" s="395"/>
      <c r="D266" s="395"/>
    </row>
    <row r="267" spans="2:4" s="383" customFormat="1" ht="21" customHeight="1">
      <c r="B267" s="395"/>
      <c r="C267" s="395"/>
      <c r="D267" s="395"/>
    </row>
    <row r="268" spans="2:4" s="383" customFormat="1" ht="21" customHeight="1">
      <c r="B268" s="395"/>
      <c r="C268" s="395"/>
      <c r="D268" s="395"/>
    </row>
    <row r="269" spans="2:4" s="383" customFormat="1" ht="21" customHeight="1">
      <c r="B269" s="395"/>
      <c r="C269" s="395"/>
      <c r="D269" s="395"/>
    </row>
    <row r="270" spans="2:4" s="383" customFormat="1" ht="21" customHeight="1">
      <c r="B270" s="395"/>
      <c r="C270" s="395"/>
      <c r="D270" s="395"/>
    </row>
    <row r="271" spans="2:4" s="383" customFormat="1" ht="21" customHeight="1">
      <c r="B271" s="395"/>
      <c r="C271" s="395"/>
      <c r="D271" s="395"/>
    </row>
    <row r="272" spans="2:4" s="383" customFormat="1" ht="21" customHeight="1">
      <c r="B272" s="395"/>
      <c r="C272" s="395"/>
      <c r="D272" s="395"/>
    </row>
    <row r="273" spans="2:4" s="383" customFormat="1" ht="21" customHeight="1">
      <c r="B273" s="395"/>
      <c r="C273" s="395"/>
      <c r="D273" s="395"/>
    </row>
    <row r="274" spans="2:4" s="383" customFormat="1" ht="21" customHeight="1">
      <c r="B274" s="395"/>
      <c r="C274" s="395"/>
      <c r="D274" s="395"/>
    </row>
    <row r="275" spans="2:4" s="383" customFormat="1" ht="21" customHeight="1">
      <c r="B275" s="395"/>
      <c r="C275" s="395"/>
      <c r="D275" s="395"/>
    </row>
    <row r="276" spans="2:4" s="383" customFormat="1" ht="21" customHeight="1">
      <c r="B276" s="395"/>
      <c r="C276" s="395"/>
      <c r="D276" s="395"/>
    </row>
    <row r="277" spans="2:4" s="383" customFormat="1" ht="21" customHeight="1">
      <c r="B277" s="395"/>
      <c r="C277" s="395"/>
      <c r="D277" s="395"/>
    </row>
    <row r="278" spans="2:4" s="383" customFormat="1" ht="21" customHeight="1">
      <c r="B278" s="395"/>
      <c r="C278" s="395"/>
      <c r="D278" s="395"/>
    </row>
    <row r="279" spans="2:4" s="383" customFormat="1" ht="21" customHeight="1">
      <c r="B279" s="395"/>
      <c r="C279" s="395"/>
      <c r="D279" s="395"/>
    </row>
    <row r="280" spans="2:4" s="383" customFormat="1" ht="21" customHeight="1">
      <c r="B280" s="395"/>
      <c r="C280" s="395"/>
      <c r="D280" s="395"/>
    </row>
    <row r="281" spans="2:4" s="383" customFormat="1" ht="21" customHeight="1">
      <c r="B281" s="395"/>
      <c r="C281" s="395"/>
      <c r="D281" s="395"/>
    </row>
    <row r="282" spans="2:4" s="383" customFormat="1" ht="21" customHeight="1">
      <c r="B282" s="395"/>
      <c r="C282" s="395"/>
      <c r="D282" s="395"/>
    </row>
    <row r="283" spans="2:4" s="383" customFormat="1" ht="21" customHeight="1">
      <c r="B283" s="395"/>
      <c r="C283" s="395"/>
      <c r="D283" s="395"/>
    </row>
    <row r="284" spans="2:4" s="383" customFormat="1" ht="21" customHeight="1">
      <c r="B284" s="395"/>
      <c r="C284" s="395"/>
      <c r="D284" s="395"/>
    </row>
  </sheetData>
  <sheetProtection/>
  <mergeCells count="2">
    <mergeCell ref="A2:D2"/>
    <mergeCell ref="B3:D3"/>
  </mergeCells>
  <printOptions horizontalCentered="1"/>
  <pageMargins left="0.59" right="0.59" top="0.7900000000000001" bottom="0.7900000000000001" header="0.31" footer="0.31"/>
  <pageSetup errors="NA" firstPageNumber="1" useFirstPageNumber="1" fitToHeight="0"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C445"/>
  <sheetViews>
    <sheetView zoomScale="90" zoomScaleNormal="90" workbookViewId="0" topLeftCell="A1">
      <pane xSplit="2" ySplit="4" topLeftCell="C428" activePane="bottomRight" state="frozen"/>
      <selection pane="topLeft" activeCell="A1" sqref="A1"/>
      <selection pane="topRight" activeCell="A1" sqref="A1"/>
      <selection pane="bottomLeft" activeCell="A1" sqref="A1"/>
      <selection pane="bottomRight" activeCell="B454" sqref="B454"/>
    </sheetView>
  </sheetViews>
  <sheetFormatPr defaultColWidth="8.8515625" defaultRowHeight="12.75"/>
  <cols>
    <col min="1" max="1" width="15.7109375" style="356" customWidth="1"/>
    <col min="2" max="2" width="54.140625" style="356" customWidth="1"/>
    <col min="3" max="3" width="22.00390625" style="364" customWidth="1"/>
    <col min="4" max="16384" width="8.8515625" style="365" customWidth="1"/>
  </cols>
  <sheetData>
    <row r="1" spans="1:3" ht="19.5" customHeight="1">
      <c r="A1" s="366" t="s">
        <v>328</v>
      </c>
      <c r="B1" s="367"/>
      <c r="C1" s="368"/>
    </row>
    <row r="2" spans="1:3" ht="36.75" customHeight="1">
      <c r="A2" s="519" t="s">
        <v>1124</v>
      </c>
      <c r="B2" s="520"/>
      <c r="C2" s="521"/>
    </row>
    <row r="3" spans="1:3" ht="18.75" customHeight="1">
      <c r="A3" s="369"/>
      <c r="B3" s="369"/>
      <c r="C3" s="370" t="s">
        <v>248</v>
      </c>
    </row>
    <row r="4" spans="1:3" ht="24.75" customHeight="1">
      <c r="A4" s="371" t="s">
        <v>329</v>
      </c>
      <c r="B4" s="371" t="s">
        <v>330</v>
      </c>
      <c r="C4" s="372" t="s">
        <v>251</v>
      </c>
    </row>
    <row r="5" spans="1:3" s="362" customFormat="1" ht="18" customHeight="1">
      <c r="A5" s="522" t="s">
        <v>331</v>
      </c>
      <c r="B5" s="523"/>
      <c r="C5" s="373">
        <f>C6+C105+C110+C132+C156+C173+C193+C272+C312+C321+C329+C368+C379+C390+C397+C401+C403+C412+C417+C424+C437+C440+C443+C436</f>
        <v>312051</v>
      </c>
    </row>
    <row r="6" spans="1:3" s="363" customFormat="1" ht="16.5" customHeight="1">
      <c r="A6" s="374">
        <v>201</v>
      </c>
      <c r="B6" s="375" t="s">
        <v>332</v>
      </c>
      <c r="C6" s="376">
        <f>C7+C13+C19+C27+C33+C39+C44+C46+C49+C56+C63+C65+C68+C71+C75+C78+C82+C85+C90+C93+C103</f>
        <v>23801</v>
      </c>
    </row>
    <row r="7" spans="1:3" s="362" customFormat="1" ht="16.5" customHeight="1">
      <c r="A7" s="374">
        <v>20101</v>
      </c>
      <c r="B7" s="375" t="s">
        <v>333</v>
      </c>
      <c r="C7" s="377">
        <f>SUM(C8:C12)</f>
        <v>776</v>
      </c>
    </row>
    <row r="8" spans="1:3" s="362" customFormat="1" ht="16.5" customHeight="1">
      <c r="A8" s="374">
        <v>2010101</v>
      </c>
      <c r="B8" s="374" t="s">
        <v>334</v>
      </c>
      <c r="C8" s="377">
        <v>376</v>
      </c>
    </row>
    <row r="9" spans="1:3" s="362" customFormat="1" ht="16.5" customHeight="1">
      <c r="A9" s="374">
        <v>2010102</v>
      </c>
      <c r="B9" s="374" t="s">
        <v>335</v>
      </c>
      <c r="C9" s="377">
        <v>267</v>
      </c>
    </row>
    <row r="10" spans="1:3" s="362" customFormat="1" ht="16.5" customHeight="1">
      <c r="A10" s="374">
        <v>2010104</v>
      </c>
      <c r="B10" s="374" t="s">
        <v>337</v>
      </c>
      <c r="C10" s="377">
        <v>60</v>
      </c>
    </row>
    <row r="11" spans="1:3" s="362" customFormat="1" ht="16.5" customHeight="1">
      <c r="A11" s="374">
        <v>2010107</v>
      </c>
      <c r="B11" s="374" t="s">
        <v>338</v>
      </c>
      <c r="C11" s="377">
        <v>35</v>
      </c>
    </row>
    <row r="12" spans="1:3" s="362" customFormat="1" ht="16.5" customHeight="1">
      <c r="A12" s="374">
        <v>2010108</v>
      </c>
      <c r="B12" s="374" t="s">
        <v>339</v>
      </c>
      <c r="C12" s="377">
        <v>38</v>
      </c>
    </row>
    <row r="13" spans="1:3" s="362" customFormat="1" ht="16.5" customHeight="1">
      <c r="A13" s="374">
        <v>20102</v>
      </c>
      <c r="B13" s="375" t="s">
        <v>341</v>
      </c>
      <c r="C13" s="377">
        <f>SUM(C14:C18)</f>
        <v>754</v>
      </c>
    </row>
    <row r="14" spans="1:3" s="362" customFormat="1" ht="16.5" customHeight="1">
      <c r="A14" s="374">
        <v>2010201</v>
      </c>
      <c r="B14" s="374" t="s">
        <v>334</v>
      </c>
      <c r="C14" s="377">
        <v>439</v>
      </c>
    </row>
    <row r="15" spans="1:3" s="362" customFormat="1" ht="16.5" customHeight="1">
      <c r="A15" s="374">
        <v>2010202</v>
      </c>
      <c r="B15" s="374" t="s">
        <v>335</v>
      </c>
      <c r="C15" s="377">
        <v>190</v>
      </c>
    </row>
    <row r="16" spans="1:3" s="362" customFormat="1" ht="16.5" customHeight="1">
      <c r="A16" s="374">
        <v>2010204</v>
      </c>
      <c r="B16" s="374" t="s">
        <v>342</v>
      </c>
      <c r="C16" s="377">
        <v>65</v>
      </c>
    </row>
    <row r="17" spans="1:3" s="362" customFormat="1" ht="16.5" customHeight="1">
      <c r="A17" s="374">
        <v>2010205</v>
      </c>
      <c r="B17" s="374" t="s">
        <v>343</v>
      </c>
      <c r="C17" s="377">
        <v>30</v>
      </c>
    </row>
    <row r="18" spans="1:3" s="362" customFormat="1" ht="16.5" customHeight="1">
      <c r="A18" s="374">
        <v>2010206</v>
      </c>
      <c r="B18" s="374" t="s">
        <v>344</v>
      </c>
      <c r="C18" s="377">
        <v>30</v>
      </c>
    </row>
    <row r="19" spans="1:3" s="362" customFormat="1" ht="16.5" customHeight="1">
      <c r="A19" s="374">
        <v>20103</v>
      </c>
      <c r="B19" s="375" t="s">
        <v>345</v>
      </c>
      <c r="C19" s="377">
        <f>SUM(C20:C26)</f>
        <v>4400</v>
      </c>
    </row>
    <row r="20" spans="1:3" s="362" customFormat="1" ht="16.5" customHeight="1">
      <c r="A20" s="374">
        <v>2010301</v>
      </c>
      <c r="B20" s="374" t="s">
        <v>334</v>
      </c>
      <c r="C20" s="377">
        <v>750</v>
      </c>
    </row>
    <row r="21" spans="1:3" s="362" customFormat="1" ht="16.5" customHeight="1">
      <c r="A21" s="374">
        <v>2010302</v>
      </c>
      <c r="B21" s="374" t="s">
        <v>335</v>
      </c>
      <c r="C21" s="377">
        <v>1249</v>
      </c>
    </row>
    <row r="22" spans="1:3" s="362" customFormat="1" ht="16.5" customHeight="1">
      <c r="A22" s="374">
        <v>2010303</v>
      </c>
      <c r="B22" s="374" t="s">
        <v>336</v>
      </c>
      <c r="C22" s="377">
        <v>387</v>
      </c>
    </row>
    <row r="23" spans="1:3" s="362" customFormat="1" ht="16.5" customHeight="1">
      <c r="A23" s="374">
        <v>2010306</v>
      </c>
      <c r="B23" s="374" t="s">
        <v>346</v>
      </c>
      <c r="C23" s="377">
        <v>1257</v>
      </c>
    </row>
    <row r="24" spans="1:3" s="362" customFormat="1" ht="16.5" customHeight="1">
      <c r="A24" s="374">
        <v>2010308</v>
      </c>
      <c r="B24" s="374" t="s">
        <v>347</v>
      </c>
      <c r="C24" s="377">
        <v>494</v>
      </c>
    </row>
    <row r="25" spans="1:3" s="362" customFormat="1" ht="16.5" customHeight="1">
      <c r="A25" s="374">
        <v>2010350</v>
      </c>
      <c r="B25" s="374" t="s">
        <v>340</v>
      </c>
      <c r="C25" s="377">
        <v>207</v>
      </c>
    </row>
    <row r="26" spans="1:3" s="362" customFormat="1" ht="16.5" customHeight="1">
      <c r="A26" s="374">
        <v>2010399</v>
      </c>
      <c r="B26" s="374" t="s">
        <v>348</v>
      </c>
      <c r="C26" s="377">
        <v>56</v>
      </c>
    </row>
    <row r="27" spans="1:3" s="362" customFormat="1" ht="16.5" customHeight="1">
      <c r="A27" s="374">
        <v>20104</v>
      </c>
      <c r="B27" s="375" t="s">
        <v>349</v>
      </c>
      <c r="C27" s="377">
        <f>SUM(C28:C32)</f>
        <v>1516</v>
      </c>
    </row>
    <row r="28" spans="1:3" s="362" customFormat="1" ht="16.5" customHeight="1">
      <c r="A28" s="374">
        <v>2010401</v>
      </c>
      <c r="B28" s="374" t="s">
        <v>334</v>
      </c>
      <c r="C28" s="377">
        <v>1171</v>
      </c>
    </row>
    <row r="29" spans="1:3" s="362" customFormat="1" ht="16.5" customHeight="1">
      <c r="A29" s="374">
        <v>2010402</v>
      </c>
      <c r="B29" s="374" t="s">
        <v>335</v>
      </c>
      <c r="C29" s="377">
        <v>49</v>
      </c>
    </row>
    <row r="30" spans="1:3" s="362" customFormat="1" ht="16.5" customHeight="1">
      <c r="A30" s="374">
        <v>2010405</v>
      </c>
      <c r="B30" s="374" t="s">
        <v>350</v>
      </c>
      <c r="C30" s="377">
        <v>106</v>
      </c>
    </row>
    <row r="31" spans="1:3" s="362" customFormat="1" ht="16.5" customHeight="1">
      <c r="A31" s="374">
        <v>2010408</v>
      </c>
      <c r="B31" s="374" t="s">
        <v>351</v>
      </c>
      <c r="C31" s="377">
        <v>3</v>
      </c>
    </row>
    <row r="32" spans="1:3" s="362" customFormat="1" ht="16.5" customHeight="1">
      <c r="A32" s="374">
        <v>2010450</v>
      </c>
      <c r="B32" s="374" t="s">
        <v>340</v>
      </c>
      <c r="C32" s="377">
        <v>187</v>
      </c>
    </row>
    <row r="33" spans="1:3" s="362" customFormat="1" ht="16.5" customHeight="1">
      <c r="A33" s="374">
        <v>20105</v>
      </c>
      <c r="B33" s="375" t="s">
        <v>352</v>
      </c>
      <c r="C33" s="377">
        <f>SUM(C34:C38)</f>
        <v>434</v>
      </c>
    </row>
    <row r="34" spans="1:3" s="362" customFormat="1" ht="16.5" customHeight="1">
      <c r="A34" s="374">
        <v>2010501</v>
      </c>
      <c r="B34" s="374" t="s">
        <v>334</v>
      </c>
      <c r="C34" s="377">
        <v>371</v>
      </c>
    </row>
    <row r="35" spans="1:3" s="362" customFormat="1" ht="16.5" customHeight="1">
      <c r="A35" s="374">
        <v>2010502</v>
      </c>
      <c r="B35" s="374" t="s">
        <v>335</v>
      </c>
      <c r="C35" s="377">
        <v>10</v>
      </c>
    </row>
    <row r="36" spans="1:3" s="362" customFormat="1" ht="16.5" customHeight="1">
      <c r="A36" s="374">
        <v>2010506</v>
      </c>
      <c r="B36" s="374" t="s">
        <v>353</v>
      </c>
      <c r="C36" s="377">
        <v>8</v>
      </c>
    </row>
    <row r="37" spans="1:3" s="362" customFormat="1" ht="16.5" customHeight="1">
      <c r="A37" s="374">
        <v>2010507</v>
      </c>
      <c r="B37" s="374" t="s">
        <v>354</v>
      </c>
      <c r="C37" s="377">
        <v>15</v>
      </c>
    </row>
    <row r="38" spans="1:3" s="362" customFormat="1" ht="16.5" customHeight="1">
      <c r="A38" s="374">
        <v>2010508</v>
      </c>
      <c r="B38" s="374" t="s">
        <v>355</v>
      </c>
      <c r="C38" s="377">
        <v>30</v>
      </c>
    </row>
    <row r="39" spans="1:3" s="362" customFormat="1" ht="16.5" customHeight="1">
      <c r="A39" s="374">
        <v>20106</v>
      </c>
      <c r="B39" s="375" t="s">
        <v>356</v>
      </c>
      <c r="C39" s="377">
        <f>SUM(C40:C43)</f>
        <v>1860</v>
      </c>
    </row>
    <row r="40" spans="1:3" s="362" customFormat="1" ht="16.5" customHeight="1">
      <c r="A40" s="374">
        <v>2010601</v>
      </c>
      <c r="B40" s="374" t="s">
        <v>334</v>
      </c>
      <c r="C40" s="377">
        <v>815</v>
      </c>
    </row>
    <row r="41" spans="1:3" s="362" customFormat="1" ht="16.5" customHeight="1">
      <c r="A41" s="374">
        <v>2010602</v>
      </c>
      <c r="B41" s="374" t="s">
        <v>335</v>
      </c>
      <c r="C41" s="377">
        <v>195</v>
      </c>
    </row>
    <row r="42" spans="1:3" s="362" customFormat="1" ht="16.5" customHeight="1">
      <c r="A42" s="374">
        <v>2010607</v>
      </c>
      <c r="B42" s="374" t="s">
        <v>357</v>
      </c>
      <c r="C42" s="377">
        <v>70</v>
      </c>
    </row>
    <row r="43" spans="1:3" s="362" customFormat="1" ht="16.5" customHeight="1">
      <c r="A43" s="374">
        <v>2010608</v>
      </c>
      <c r="B43" s="374" t="s">
        <v>358</v>
      </c>
      <c r="C43" s="377">
        <v>780</v>
      </c>
    </row>
    <row r="44" spans="1:3" s="362" customFormat="1" ht="16.5" customHeight="1">
      <c r="A44" s="374">
        <v>20107</v>
      </c>
      <c r="B44" s="375" t="s">
        <v>359</v>
      </c>
      <c r="C44" s="377">
        <f>SUM(C45:C45)</f>
        <v>2800</v>
      </c>
    </row>
    <row r="45" spans="1:3" s="362" customFormat="1" ht="16.5" customHeight="1">
      <c r="A45" s="374">
        <v>2010701</v>
      </c>
      <c r="B45" s="374" t="s">
        <v>334</v>
      </c>
      <c r="C45" s="377">
        <v>2800</v>
      </c>
    </row>
    <row r="46" spans="1:3" s="362" customFormat="1" ht="16.5" customHeight="1">
      <c r="A46" s="374">
        <v>20108</v>
      </c>
      <c r="B46" s="375" t="s">
        <v>360</v>
      </c>
      <c r="C46" s="377">
        <f>SUM(C47:C48)</f>
        <v>326</v>
      </c>
    </row>
    <row r="47" spans="1:3" s="362" customFormat="1" ht="16.5" customHeight="1">
      <c r="A47" s="374">
        <v>2010801</v>
      </c>
      <c r="B47" s="374" t="s">
        <v>334</v>
      </c>
      <c r="C47" s="377">
        <v>260</v>
      </c>
    </row>
    <row r="48" spans="1:3" s="362" customFormat="1" ht="16.5" customHeight="1">
      <c r="A48" s="374">
        <v>2010804</v>
      </c>
      <c r="B48" s="374" t="s">
        <v>361</v>
      </c>
      <c r="C48" s="377">
        <v>66</v>
      </c>
    </row>
    <row r="49" spans="1:3" s="362" customFormat="1" ht="16.5" customHeight="1">
      <c r="A49" s="374">
        <v>20111</v>
      </c>
      <c r="B49" s="375" t="s">
        <v>362</v>
      </c>
      <c r="C49" s="377">
        <f>SUM(C50:C55)</f>
        <v>1814</v>
      </c>
    </row>
    <row r="50" spans="1:3" s="362" customFormat="1" ht="16.5" customHeight="1">
      <c r="A50" s="374">
        <v>2011101</v>
      </c>
      <c r="B50" s="374" t="s">
        <v>334</v>
      </c>
      <c r="C50" s="377">
        <v>1014</v>
      </c>
    </row>
    <row r="51" spans="1:3" s="362" customFormat="1" ht="16.5" customHeight="1">
      <c r="A51" s="374">
        <v>2011102</v>
      </c>
      <c r="B51" s="374" t="s">
        <v>335</v>
      </c>
      <c r="C51" s="377">
        <v>260</v>
      </c>
    </row>
    <row r="52" spans="1:3" s="362" customFormat="1" ht="16.5" customHeight="1">
      <c r="A52" s="374">
        <v>2011104</v>
      </c>
      <c r="B52" s="374" t="s">
        <v>363</v>
      </c>
      <c r="C52" s="377">
        <v>300</v>
      </c>
    </row>
    <row r="53" spans="1:3" s="362" customFormat="1" ht="16.5" customHeight="1">
      <c r="A53" s="374">
        <v>2011105</v>
      </c>
      <c r="B53" s="374" t="s">
        <v>364</v>
      </c>
      <c r="C53" s="377">
        <v>80</v>
      </c>
    </row>
    <row r="54" spans="1:3" s="362" customFormat="1" ht="16.5" customHeight="1">
      <c r="A54" s="374">
        <v>2011106</v>
      </c>
      <c r="B54" s="374" t="s">
        <v>365</v>
      </c>
      <c r="C54" s="377">
        <v>110</v>
      </c>
    </row>
    <row r="55" spans="1:3" s="362" customFormat="1" ht="16.5" customHeight="1">
      <c r="A55" s="374">
        <v>2011199</v>
      </c>
      <c r="B55" s="374" t="s">
        <v>366</v>
      </c>
      <c r="C55" s="377">
        <v>50</v>
      </c>
    </row>
    <row r="56" spans="1:3" s="362" customFormat="1" ht="16.5" customHeight="1">
      <c r="A56" s="374">
        <v>20113</v>
      </c>
      <c r="B56" s="375" t="s">
        <v>367</v>
      </c>
      <c r="C56" s="377">
        <f>SUM(C57:C62)</f>
        <v>1312</v>
      </c>
    </row>
    <row r="57" spans="1:3" s="362" customFormat="1" ht="16.5" customHeight="1">
      <c r="A57" s="374">
        <v>2011301</v>
      </c>
      <c r="B57" s="374" t="s">
        <v>334</v>
      </c>
      <c r="C57" s="377">
        <v>330</v>
      </c>
    </row>
    <row r="58" spans="1:3" s="362" customFormat="1" ht="16.5" customHeight="1">
      <c r="A58" s="374">
        <v>2011302</v>
      </c>
      <c r="B58" s="374" t="s">
        <v>335</v>
      </c>
      <c r="C58" s="377">
        <v>210</v>
      </c>
    </row>
    <row r="59" spans="1:3" s="362" customFormat="1" ht="16.5" customHeight="1">
      <c r="A59" s="374">
        <v>2011304</v>
      </c>
      <c r="B59" s="374" t="s">
        <v>368</v>
      </c>
      <c r="C59" s="377">
        <v>530</v>
      </c>
    </row>
    <row r="60" spans="1:3" s="362" customFormat="1" ht="16.5" customHeight="1">
      <c r="A60" s="374">
        <v>2011307</v>
      </c>
      <c r="B60" s="374" t="s">
        <v>369</v>
      </c>
      <c r="C60" s="377">
        <v>75</v>
      </c>
    </row>
    <row r="61" spans="1:3" s="362" customFormat="1" ht="16.5" customHeight="1">
      <c r="A61" s="374">
        <v>2011308</v>
      </c>
      <c r="B61" s="374" t="s">
        <v>370</v>
      </c>
      <c r="C61" s="377">
        <v>100</v>
      </c>
    </row>
    <row r="62" spans="1:3" s="362" customFormat="1" ht="16.5" customHeight="1">
      <c r="A62" s="374">
        <v>2011350</v>
      </c>
      <c r="B62" s="374" t="s">
        <v>340</v>
      </c>
      <c r="C62" s="377">
        <v>67</v>
      </c>
    </row>
    <row r="63" spans="1:3" s="362" customFormat="1" ht="16.5" customHeight="1">
      <c r="A63" s="374">
        <v>20114</v>
      </c>
      <c r="B63" s="375" t="s">
        <v>371</v>
      </c>
      <c r="C63" s="377">
        <f>SUM(C64:C64)</f>
        <v>45</v>
      </c>
    </row>
    <row r="64" spans="1:3" s="362" customFormat="1" ht="16.5" customHeight="1">
      <c r="A64" s="374">
        <v>2011499</v>
      </c>
      <c r="B64" s="374" t="s">
        <v>372</v>
      </c>
      <c r="C64" s="377">
        <v>45</v>
      </c>
    </row>
    <row r="65" spans="1:3" s="362" customFormat="1" ht="16.5" customHeight="1">
      <c r="A65" s="374">
        <v>20126</v>
      </c>
      <c r="B65" s="375" t="s">
        <v>373</v>
      </c>
      <c r="C65" s="377">
        <f>SUM(C66:C67)</f>
        <v>575</v>
      </c>
    </row>
    <row r="66" spans="1:3" s="362" customFormat="1" ht="16.5" customHeight="1">
      <c r="A66" s="374">
        <v>2012601</v>
      </c>
      <c r="B66" s="374" t="s">
        <v>334</v>
      </c>
      <c r="C66" s="377">
        <v>68</v>
      </c>
    </row>
    <row r="67" spans="1:3" s="362" customFormat="1" ht="16.5" customHeight="1">
      <c r="A67" s="374">
        <v>2012604</v>
      </c>
      <c r="B67" s="374" t="s">
        <v>374</v>
      </c>
      <c r="C67" s="377">
        <v>507</v>
      </c>
    </row>
    <row r="68" spans="1:3" s="362" customFormat="1" ht="16.5" customHeight="1">
      <c r="A68" s="374">
        <v>20128</v>
      </c>
      <c r="B68" s="375" t="s">
        <v>375</v>
      </c>
      <c r="C68" s="377">
        <f>SUM(C69:C70)</f>
        <v>65</v>
      </c>
    </row>
    <row r="69" spans="1:3" s="362" customFormat="1" ht="16.5" customHeight="1">
      <c r="A69" s="374">
        <v>2012801</v>
      </c>
      <c r="B69" s="374" t="s">
        <v>334</v>
      </c>
      <c r="C69" s="377">
        <v>59</v>
      </c>
    </row>
    <row r="70" spans="1:3" s="362" customFormat="1" ht="16.5" customHeight="1">
      <c r="A70" s="374">
        <v>2012802</v>
      </c>
      <c r="B70" s="374" t="s">
        <v>335</v>
      </c>
      <c r="C70" s="377">
        <v>6</v>
      </c>
    </row>
    <row r="71" spans="1:3" s="362" customFormat="1" ht="16.5" customHeight="1">
      <c r="A71" s="374">
        <v>20129</v>
      </c>
      <c r="B71" s="375" t="s">
        <v>376</v>
      </c>
      <c r="C71" s="377">
        <f>SUM(C72:C74)</f>
        <v>191</v>
      </c>
    </row>
    <row r="72" spans="1:3" s="362" customFormat="1" ht="16.5" customHeight="1">
      <c r="A72" s="374">
        <v>2012901</v>
      </c>
      <c r="B72" s="374" t="s">
        <v>334</v>
      </c>
      <c r="C72" s="377">
        <v>119</v>
      </c>
    </row>
    <row r="73" spans="1:3" s="362" customFormat="1" ht="16.5" customHeight="1">
      <c r="A73" s="374">
        <v>2012902</v>
      </c>
      <c r="B73" s="374" t="s">
        <v>335</v>
      </c>
      <c r="C73" s="377">
        <v>32</v>
      </c>
    </row>
    <row r="74" spans="1:3" s="362" customFormat="1" ht="16.5" customHeight="1">
      <c r="A74" s="374">
        <v>2012906</v>
      </c>
      <c r="B74" s="374" t="s">
        <v>377</v>
      </c>
      <c r="C74" s="377">
        <v>40</v>
      </c>
    </row>
    <row r="75" spans="1:3" s="362" customFormat="1" ht="16.5" customHeight="1">
      <c r="A75" s="374">
        <v>20131</v>
      </c>
      <c r="B75" s="375" t="s">
        <v>378</v>
      </c>
      <c r="C75" s="377">
        <f>SUM(C76:C77)</f>
        <v>768</v>
      </c>
    </row>
    <row r="76" spans="1:3" s="363" customFormat="1" ht="16.5" customHeight="1">
      <c r="A76" s="374">
        <v>2013101</v>
      </c>
      <c r="B76" s="374" t="s">
        <v>334</v>
      </c>
      <c r="C76" s="377">
        <v>331</v>
      </c>
    </row>
    <row r="77" spans="1:3" s="362" customFormat="1" ht="16.5" customHeight="1">
      <c r="A77" s="374">
        <v>2013102</v>
      </c>
      <c r="B77" s="374" t="s">
        <v>335</v>
      </c>
      <c r="C77" s="377">
        <v>437</v>
      </c>
    </row>
    <row r="78" spans="1:3" s="362" customFormat="1" ht="16.5" customHeight="1">
      <c r="A78" s="374">
        <v>20132</v>
      </c>
      <c r="B78" s="375" t="s">
        <v>379</v>
      </c>
      <c r="C78" s="377">
        <f>SUM(C79:C81)</f>
        <v>662</v>
      </c>
    </row>
    <row r="79" spans="1:3" s="362" customFormat="1" ht="16.5" customHeight="1">
      <c r="A79" s="374">
        <v>2013201</v>
      </c>
      <c r="B79" s="374" t="s">
        <v>334</v>
      </c>
      <c r="C79" s="377">
        <v>362</v>
      </c>
    </row>
    <row r="80" spans="1:3" s="362" customFormat="1" ht="16.5" customHeight="1">
      <c r="A80" s="374">
        <v>2013202</v>
      </c>
      <c r="B80" s="374" t="s">
        <v>335</v>
      </c>
      <c r="C80" s="377">
        <v>273</v>
      </c>
    </row>
    <row r="81" spans="1:3" s="362" customFormat="1" ht="16.5" customHeight="1">
      <c r="A81" s="374">
        <v>2013299</v>
      </c>
      <c r="B81" s="374" t="s">
        <v>380</v>
      </c>
      <c r="C81" s="377">
        <v>27</v>
      </c>
    </row>
    <row r="82" spans="1:3" s="362" customFormat="1" ht="16.5" customHeight="1">
      <c r="A82" s="374">
        <v>20133</v>
      </c>
      <c r="B82" s="375" t="s">
        <v>381</v>
      </c>
      <c r="C82" s="377">
        <f>SUM(C83:C84)</f>
        <v>711</v>
      </c>
    </row>
    <row r="83" spans="1:3" s="362" customFormat="1" ht="16.5" customHeight="1">
      <c r="A83" s="374">
        <v>2013301</v>
      </c>
      <c r="B83" s="374" t="s">
        <v>334</v>
      </c>
      <c r="C83" s="377">
        <v>276</v>
      </c>
    </row>
    <row r="84" spans="1:3" s="362" customFormat="1" ht="16.5" customHeight="1">
      <c r="A84" s="374">
        <v>2013302</v>
      </c>
      <c r="B84" s="374" t="s">
        <v>335</v>
      </c>
      <c r="C84" s="377">
        <v>435</v>
      </c>
    </row>
    <row r="85" spans="1:3" s="362" customFormat="1" ht="16.5" customHeight="1">
      <c r="A85" s="374">
        <v>20134</v>
      </c>
      <c r="B85" s="375" t="s">
        <v>382</v>
      </c>
      <c r="C85" s="377">
        <f>SUM(C86:C89)</f>
        <v>432</v>
      </c>
    </row>
    <row r="86" spans="1:3" s="363" customFormat="1" ht="16.5" customHeight="1">
      <c r="A86" s="374">
        <v>2013401</v>
      </c>
      <c r="B86" s="374" t="s">
        <v>334</v>
      </c>
      <c r="C86" s="377">
        <v>192</v>
      </c>
    </row>
    <row r="87" spans="1:3" s="362" customFormat="1" ht="16.5" customHeight="1">
      <c r="A87" s="374">
        <v>2013402</v>
      </c>
      <c r="B87" s="374" t="s">
        <v>335</v>
      </c>
      <c r="C87" s="377">
        <v>80</v>
      </c>
    </row>
    <row r="88" spans="1:3" s="362" customFormat="1" ht="16.5" customHeight="1">
      <c r="A88" s="374">
        <v>2013404</v>
      </c>
      <c r="B88" s="374" t="s">
        <v>383</v>
      </c>
      <c r="C88" s="377">
        <v>21</v>
      </c>
    </row>
    <row r="89" spans="1:3" s="362" customFormat="1" ht="16.5" customHeight="1">
      <c r="A89" s="374">
        <v>2013499</v>
      </c>
      <c r="B89" s="374" t="s">
        <v>384</v>
      </c>
      <c r="C89" s="377">
        <v>139</v>
      </c>
    </row>
    <row r="90" spans="1:3" s="362" customFormat="1" ht="16.5" customHeight="1">
      <c r="A90" s="374">
        <v>20136</v>
      </c>
      <c r="B90" s="375" t="s">
        <v>385</v>
      </c>
      <c r="C90" s="377">
        <f>SUM(C91:C92)</f>
        <v>678</v>
      </c>
    </row>
    <row r="91" spans="1:3" s="362" customFormat="1" ht="16.5" customHeight="1">
      <c r="A91" s="374">
        <v>2013601</v>
      </c>
      <c r="B91" s="374" t="s">
        <v>334</v>
      </c>
      <c r="C91" s="377">
        <v>278</v>
      </c>
    </row>
    <row r="92" spans="1:3" s="362" customFormat="1" ht="16.5" customHeight="1">
      <c r="A92" s="374">
        <v>2013602</v>
      </c>
      <c r="B92" s="374" t="s">
        <v>335</v>
      </c>
      <c r="C92" s="377">
        <v>400</v>
      </c>
    </row>
    <row r="93" spans="1:3" s="362" customFormat="1" ht="16.5" customHeight="1">
      <c r="A93" s="374">
        <v>20138</v>
      </c>
      <c r="B93" s="375" t="s">
        <v>386</v>
      </c>
      <c r="C93" s="377">
        <f>SUM(C94:C102)</f>
        <v>3677</v>
      </c>
    </row>
    <row r="94" spans="1:3" s="362" customFormat="1" ht="16.5" customHeight="1">
      <c r="A94" s="374">
        <v>2013801</v>
      </c>
      <c r="B94" s="374" t="s">
        <v>334</v>
      </c>
      <c r="C94" s="377">
        <v>2810</v>
      </c>
    </row>
    <row r="95" spans="1:3" s="362" customFormat="1" ht="16.5" customHeight="1">
      <c r="A95" s="374">
        <v>2013802</v>
      </c>
      <c r="B95" s="374" t="s">
        <v>335</v>
      </c>
      <c r="C95" s="377">
        <v>387</v>
      </c>
    </row>
    <row r="96" spans="1:3" s="362" customFormat="1" ht="16.5" customHeight="1">
      <c r="A96" s="374">
        <v>2013803</v>
      </c>
      <c r="B96" s="374" t="s">
        <v>336</v>
      </c>
      <c r="C96" s="377">
        <v>41</v>
      </c>
    </row>
    <row r="97" spans="1:3" s="362" customFormat="1" ht="16.5" customHeight="1">
      <c r="A97" s="374">
        <v>2013804</v>
      </c>
      <c r="B97" s="374" t="s">
        <v>387</v>
      </c>
      <c r="C97" s="377">
        <v>62</v>
      </c>
    </row>
    <row r="98" spans="1:3" s="362" customFormat="1" ht="16.5" customHeight="1">
      <c r="A98" s="374">
        <v>2013805</v>
      </c>
      <c r="B98" s="374" t="s">
        <v>388</v>
      </c>
      <c r="C98" s="377">
        <v>26</v>
      </c>
    </row>
    <row r="99" spans="1:3" s="362" customFormat="1" ht="16.5" customHeight="1">
      <c r="A99" s="374">
        <v>2013810</v>
      </c>
      <c r="B99" s="374" t="s">
        <v>389</v>
      </c>
      <c r="C99" s="377">
        <v>164</v>
      </c>
    </row>
    <row r="100" spans="1:3" s="362" customFormat="1" ht="16.5" customHeight="1">
      <c r="A100" s="374">
        <v>2013812</v>
      </c>
      <c r="B100" s="374" t="s">
        <v>390</v>
      </c>
      <c r="C100" s="377">
        <v>29</v>
      </c>
    </row>
    <row r="101" spans="1:3" s="362" customFormat="1" ht="16.5" customHeight="1">
      <c r="A101" s="374">
        <v>2013815</v>
      </c>
      <c r="B101" s="374" t="s">
        <v>391</v>
      </c>
      <c r="C101" s="377">
        <v>28</v>
      </c>
    </row>
    <row r="102" spans="1:3" s="362" customFormat="1" ht="16.5" customHeight="1">
      <c r="A102" s="374">
        <v>2013816</v>
      </c>
      <c r="B102" s="374" t="s">
        <v>392</v>
      </c>
      <c r="C102" s="377">
        <v>130</v>
      </c>
    </row>
    <row r="103" spans="1:3" s="362" customFormat="1" ht="16.5" customHeight="1">
      <c r="A103" s="374">
        <v>20199</v>
      </c>
      <c r="B103" s="375" t="s">
        <v>393</v>
      </c>
      <c r="C103" s="377">
        <f>SUM(C104:C104)</f>
        <v>5</v>
      </c>
    </row>
    <row r="104" spans="1:3" s="362" customFormat="1" ht="16.5" customHeight="1">
      <c r="A104" s="374">
        <v>2019999</v>
      </c>
      <c r="B104" s="374" t="s">
        <v>394</v>
      </c>
      <c r="C104" s="377">
        <v>5</v>
      </c>
    </row>
    <row r="105" spans="1:3" s="363" customFormat="1" ht="16.5" customHeight="1">
      <c r="A105" s="375">
        <v>203</v>
      </c>
      <c r="B105" s="375" t="s">
        <v>395</v>
      </c>
      <c r="C105" s="376">
        <f>C106</f>
        <v>416</v>
      </c>
    </row>
    <row r="106" spans="1:3" s="362" customFormat="1" ht="16.5" customHeight="1">
      <c r="A106" s="374">
        <v>20306</v>
      </c>
      <c r="B106" s="375" t="s">
        <v>396</v>
      </c>
      <c r="C106" s="377">
        <f>SUM(C107:C109)</f>
        <v>416</v>
      </c>
    </row>
    <row r="107" spans="1:3" s="362" customFormat="1" ht="16.5" customHeight="1">
      <c r="A107" s="374">
        <v>2030601</v>
      </c>
      <c r="B107" s="374" t="s">
        <v>397</v>
      </c>
      <c r="C107" s="377">
        <v>40</v>
      </c>
    </row>
    <row r="108" spans="1:3" s="362" customFormat="1" ht="16.5" customHeight="1">
      <c r="A108" s="374">
        <v>2030603</v>
      </c>
      <c r="B108" s="374" t="s">
        <v>398</v>
      </c>
      <c r="C108" s="377">
        <v>259</v>
      </c>
    </row>
    <row r="109" spans="1:3" s="362" customFormat="1" ht="16.5" customHeight="1">
      <c r="A109" s="374">
        <v>2030607</v>
      </c>
      <c r="B109" s="374" t="s">
        <v>399</v>
      </c>
      <c r="C109" s="377">
        <v>117</v>
      </c>
    </row>
    <row r="110" spans="1:3" s="363" customFormat="1" ht="16.5" customHeight="1">
      <c r="A110" s="375">
        <v>204</v>
      </c>
      <c r="B110" s="375" t="s">
        <v>400</v>
      </c>
      <c r="C110" s="376">
        <f>C111+C115+C119+C124</f>
        <v>18277</v>
      </c>
    </row>
    <row r="111" spans="1:3" s="362" customFormat="1" ht="16.5" customHeight="1">
      <c r="A111" s="374">
        <v>20402</v>
      </c>
      <c r="B111" s="375" t="s">
        <v>401</v>
      </c>
      <c r="C111" s="377">
        <f>SUM(C112:C114)</f>
        <v>10812</v>
      </c>
    </row>
    <row r="112" spans="1:3" s="362" customFormat="1" ht="16.5" customHeight="1">
      <c r="A112" s="374">
        <v>2040201</v>
      </c>
      <c r="B112" s="374" t="s">
        <v>334</v>
      </c>
      <c r="C112" s="377">
        <v>687</v>
      </c>
    </row>
    <row r="113" spans="1:3" s="362" customFormat="1" ht="16.5" customHeight="1">
      <c r="A113" s="374">
        <v>2040202</v>
      </c>
      <c r="B113" s="374" t="s">
        <v>335</v>
      </c>
      <c r="C113" s="377">
        <v>8210</v>
      </c>
    </row>
    <row r="114" spans="1:3" s="362" customFormat="1" ht="16.5" customHeight="1">
      <c r="A114" s="374">
        <v>2040220</v>
      </c>
      <c r="B114" s="374" t="s">
        <v>402</v>
      </c>
      <c r="C114" s="377">
        <v>1915</v>
      </c>
    </row>
    <row r="115" spans="1:3" s="362" customFormat="1" ht="16.5" customHeight="1">
      <c r="A115" s="374">
        <v>20404</v>
      </c>
      <c r="B115" s="375" t="s">
        <v>403</v>
      </c>
      <c r="C115" s="377">
        <f>SUM(C116:C118)</f>
        <v>1861</v>
      </c>
    </row>
    <row r="116" spans="1:3" s="362" customFormat="1" ht="16.5" customHeight="1">
      <c r="A116" s="374">
        <v>2040401</v>
      </c>
      <c r="B116" s="374" t="s">
        <v>334</v>
      </c>
      <c r="C116" s="377">
        <v>897</v>
      </c>
    </row>
    <row r="117" spans="1:3" s="362" customFormat="1" ht="16.5" customHeight="1">
      <c r="A117" s="374">
        <v>2040402</v>
      </c>
      <c r="B117" s="374" t="s">
        <v>335</v>
      </c>
      <c r="C117" s="377">
        <v>384</v>
      </c>
    </row>
    <row r="118" spans="1:3" s="362" customFormat="1" ht="16.5" customHeight="1">
      <c r="A118" s="374">
        <v>2040410</v>
      </c>
      <c r="B118" s="374" t="s">
        <v>404</v>
      </c>
      <c r="C118" s="377">
        <v>580</v>
      </c>
    </row>
    <row r="119" spans="1:3" s="363" customFormat="1" ht="16.5" customHeight="1">
      <c r="A119" s="374">
        <v>20405</v>
      </c>
      <c r="B119" s="375" t="s">
        <v>405</v>
      </c>
      <c r="C119" s="377">
        <f>SUM(C120:C123)</f>
        <v>4215</v>
      </c>
    </row>
    <row r="120" spans="1:3" s="362" customFormat="1" ht="16.5" customHeight="1">
      <c r="A120" s="374">
        <v>2040501</v>
      </c>
      <c r="B120" s="374" t="s">
        <v>334</v>
      </c>
      <c r="C120" s="377">
        <v>1551</v>
      </c>
    </row>
    <row r="121" spans="1:3" s="362" customFormat="1" ht="16.5" customHeight="1">
      <c r="A121" s="374">
        <v>2040502</v>
      </c>
      <c r="B121" s="374" t="s">
        <v>335</v>
      </c>
      <c r="C121" s="377">
        <v>903</v>
      </c>
    </row>
    <row r="122" spans="1:3" s="362" customFormat="1" ht="16.5" customHeight="1">
      <c r="A122" s="374">
        <v>2040504</v>
      </c>
      <c r="B122" s="374" t="s">
        <v>406</v>
      </c>
      <c r="C122" s="377">
        <v>1305</v>
      </c>
    </row>
    <row r="123" spans="1:3" s="362" customFormat="1" ht="16.5" customHeight="1">
      <c r="A123" s="374">
        <v>2040599</v>
      </c>
      <c r="B123" s="374" t="s">
        <v>407</v>
      </c>
      <c r="C123" s="377">
        <v>456</v>
      </c>
    </row>
    <row r="124" spans="1:3" s="362" customFormat="1" ht="16.5" customHeight="1">
      <c r="A124" s="374">
        <v>20406</v>
      </c>
      <c r="B124" s="375" t="s">
        <v>408</v>
      </c>
      <c r="C124" s="377">
        <f>SUM(C125:C131)</f>
        <v>1389</v>
      </c>
    </row>
    <row r="125" spans="1:3" s="362" customFormat="1" ht="16.5" customHeight="1">
      <c r="A125" s="374">
        <v>2040601</v>
      </c>
      <c r="B125" s="374" t="s">
        <v>334</v>
      </c>
      <c r="C125" s="377">
        <v>1073</v>
      </c>
    </row>
    <row r="126" spans="1:3" s="363" customFormat="1" ht="16.5" customHeight="1">
      <c r="A126" s="374">
        <v>2040602</v>
      </c>
      <c r="B126" s="374" t="s">
        <v>335</v>
      </c>
      <c r="C126" s="377">
        <v>100</v>
      </c>
    </row>
    <row r="127" spans="1:3" s="362" customFormat="1" ht="16.5" customHeight="1">
      <c r="A127" s="374">
        <v>2040604</v>
      </c>
      <c r="B127" s="374" t="s">
        <v>409</v>
      </c>
      <c r="C127" s="377">
        <v>122</v>
      </c>
    </row>
    <row r="128" spans="1:3" s="362" customFormat="1" ht="16.5" customHeight="1">
      <c r="A128" s="374">
        <v>2040605</v>
      </c>
      <c r="B128" s="374" t="s">
        <v>410</v>
      </c>
      <c r="C128" s="377">
        <v>5</v>
      </c>
    </row>
    <row r="129" spans="1:3" s="362" customFormat="1" ht="16.5" customHeight="1">
      <c r="A129" s="374">
        <v>2040606</v>
      </c>
      <c r="B129" s="374" t="s">
        <v>411</v>
      </c>
      <c r="C129" s="377">
        <v>69</v>
      </c>
    </row>
    <row r="130" spans="1:3" s="362" customFormat="1" ht="16.5" customHeight="1">
      <c r="A130" s="374">
        <v>2040607</v>
      </c>
      <c r="B130" s="374" t="s">
        <v>412</v>
      </c>
      <c r="C130" s="377">
        <v>15</v>
      </c>
    </row>
    <row r="131" spans="1:3" s="362" customFormat="1" ht="16.5" customHeight="1">
      <c r="A131" s="374">
        <v>2040610</v>
      </c>
      <c r="B131" s="374" t="s">
        <v>413</v>
      </c>
      <c r="C131" s="377">
        <v>5</v>
      </c>
    </row>
    <row r="132" spans="1:3" s="363" customFormat="1" ht="16.5" customHeight="1">
      <c r="A132" s="375">
        <v>205</v>
      </c>
      <c r="B132" s="375" t="s">
        <v>414</v>
      </c>
      <c r="C132" s="376">
        <f>C133+C136+C142+C144+C146+C148+C151+C154</f>
        <v>80608</v>
      </c>
    </row>
    <row r="133" spans="1:3" s="362" customFormat="1" ht="16.5" customHeight="1">
      <c r="A133" s="374">
        <v>20501</v>
      </c>
      <c r="B133" s="375" t="s">
        <v>415</v>
      </c>
      <c r="C133" s="377">
        <f>SUM(C134:C135)</f>
        <v>2301</v>
      </c>
    </row>
    <row r="134" spans="1:3" s="362" customFormat="1" ht="16.5" customHeight="1">
      <c r="A134" s="374">
        <v>2050101</v>
      </c>
      <c r="B134" s="374" t="s">
        <v>334</v>
      </c>
      <c r="C134" s="377">
        <v>1481</v>
      </c>
    </row>
    <row r="135" spans="1:3" s="362" customFormat="1" ht="16.5" customHeight="1">
      <c r="A135" s="374">
        <v>2050102</v>
      </c>
      <c r="B135" s="374" t="s">
        <v>335</v>
      </c>
      <c r="C135" s="377">
        <v>820</v>
      </c>
    </row>
    <row r="136" spans="1:3" s="363" customFormat="1" ht="16.5" customHeight="1">
      <c r="A136" s="374">
        <v>20502</v>
      </c>
      <c r="B136" s="375" t="s">
        <v>416</v>
      </c>
      <c r="C136" s="377">
        <f>SUM(C137:C141)</f>
        <v>69389</v>
      </c>
    </row>
    <row r="137" spans="1:3" s="362" customFormat="1" ht="16.5" customHeight="1">
      <c r="A137" s="374">
        <v>2050201</v>
      </c>
      <c r="B137" s="374" t="s">
        <v>417</v>
      </c>
      <c r="C137" s="377">
        <v>1099</v>
      </c>
    </row>
    <row r="138" spans="1:3" s="362" customFormat="1" ht="16.5" customHeight="1">
      <c r="A138" s="374">
        <v>2050202</v>
      </c>
      <c r="B138" s="374" t="s">
        <v>418</v>
      </c>
      <c r="C138" s="377">
        <v>24308</v>
      </c>
    </row>
    <row r="139" spans="1:3" s="362" customFormat="1" ht="16.5" customHeight="1">
      <c r="A139" s="374">
        <v>2050203</v>
      </c>
      <c r="B139" s="374" t="s">
        <v>419</v>
      </c>
      <c r="C139" s="377">
        <v>33791</v>
      </c>
    </row>
    <row r="140" spans="1:3" s="362" customFormat="1" ht="16.5" customHeight="1">
      <c r="A140" s="374">
        <v>2050204</v>
      </c>
      <c r="B140" s="374" t="s">
        <v>420</v>
      </c>
      <c r="C140" s="377">
        <v>9831</v>
      </c>
    </row>
    <row r="141" spans="1:3" s="362" customFormat="1" ht="16.5" customHeight="1">
      <c r="A141" s="374">
        <v>2050299</v>
      </c>
      <c r="B141" s="374" t="s">
        <v>421</v>
      </c>
      <c r="C141" s="377">
        <v>360</v>
      </c>
    </row>
    <row r="142" spans="1:3" s="362" customFormat="1" ht="16.5" customHeight="1">
      <c r="A142" s="374">
        <v>20503</v>
      </c>
      <c r="B142" s="375" t="s">
        <v>422</v>
      </c>
      <c r="C142" s="377">
        <f>SUM(C143:C143)</f>
        <v>480</v>
      </c>
    </row>
    <row r="143" spans="1:3" s="362" customFormat="1" ht="16.5" customHeight="1">
      <c r="A143" s="374">
        <v>2050302</v>
      </c>
      <c r="B143" s="374" t="s">
        <v>423</v>
      </c>
      <c r="C143" s="377">
        <v>480</v>
      </c>
    </row>
    <row r="144" spans="1:3" s="362" customFormat="1" ht="16.5" customHeight="1">
      <c r="A144" s="374">
        <v>20504</v>
      </c>
      <c r="B144" s="375" t="s">
        <v>424</v>
      </c>
      <c r="C144" s="377">
        <f>SUM(C145:C145)</f>
        <v>51</v>
      </c>
    </row>
    <row r="145" spans="1:3" s="362" customFormat="1" ht="16.5" customHeight="1">
      <c r="A145" s="374">
        <v>2050403</v>
      </c>
      <c r="B145" s="374" t="s">
        <v>425</v>
      </c>
      <c r="C145" s="377">
        <v>51</v>
      </c>
    </row>
    <row r="146" spans="1:3" s="362" customFormat="1" ht="16.5" customHeight="1">
      <c r="A146" s="374">
        <v>20507</v>
      </c>
      <c r="B146" s="375" t="s">
        <v>426</v>
      </c>
      <c r="C146" s="377">
        <f>SUM(C147:C147)</f>
        <v>693</v>
      </c>
    </row>
    <row r="147" spans="1:3" s="362" customFormat="1" ht="16.5" customHeight="1">
      <c r="A147" s="374">
        <v>2050701</v>
      </c>
      <c r="B147" s="374" t="s">
        <v>427</v>
      </c>
      <c r="C147" s="377">
        <v>693</v>
      </c>
    </row>
    <row r="148" spans="1:3" s="362" customFormat="1" ht="16.5" customHeight="1">
      <c r="A148" s="374">
        <v>20508</v>
      </c>
      <c r="B148" s="375" t="s">
        <v>428</v>
      </c>
      <c r="C148" s="377">
        <f>SUM(C149:C150)</f>
        <v>914</v>
      </c>
    </row>
    <row r="149" spans="1:3" s="362" customFormat="1" ht="16.5" customHeight="1">
      <c r="A149" s="374">
        <v>2050801</v>
      </c>
      <c r="B149" s="374" t="s">
        <v>429</v>
      </c>
      <c r="C149" s="377">
        <v>289</v>
      </c>
    </row>
    <row r="150" spans="1:3" s="362" customFormat="1" ht="16.5" customHeight="1">
      <c r="A150" s="374">
        <v>2050802</v>
      </c>
      <c r="B150" s="374" t="s">
        <v>430</v>
      </c>
      <c r="C150" s="377">
        <v>625</v>
      </c>
    </row>
    <row r="151" spans="1:3" s="362" customFormat="1" ht="16.5" customHeight="1">
      <c r="A151" s="374">
        <v>20509</v>
      </c>
      <c r="B151" s="375" t="s">
        <v>431</v>
      </c>
      <c r="C151" s="377">
        <f>SUM(C152:C153)</f>
        <v>6665</v>
      </c>
    </row>
    <row r="152" spans="1:3" s="362" customFormat="1" ht="16.5" customHeight="1">
      <c r="A152" s="374">
        <v>2050902</v>
      </c>
      <c r="B152" s="374" t="s">
        <v>432</v>
      </c>
      <c r="C152" s="377">
        <v>500</v>
      </c>
    </row>
    <row r="153" spans="1:3" s="363" customFormat="1" ht="16.5" customHeight="1">
      <c r="A153" s="374">
        <v>2050999</v>
      </c>
      <c r="B153" s="374" t="s">
        <v>433</v>
      </c>
      <c r="C153" s="377">
        <v>6165</v>
      </c>
    </row>
    <row r="154" spans="1:3" s="362" customFormat="1" ht="16.5" customHeight="1">
      <c r="A154" s="374">
        <v>20599</v>
      </c>
      <c r="B154" s="375" t="s">
        <v>434</v>
      </c>
      <c r="C154" s="377">
        <f>SUM(C155)</f>
        <v>115</v>
      </c>
    </row>
    <row r="155" spans="1:3" s="362" customFormat="1" ht="16.5" customHeight="1">
      <c r="A155" s="374">
        <v>2059999</v>
      </c>
      <c r="B155" s="374" t="s">
        <v>435</v>
      </c>
      <c r="C155" s="377">
        <v>115</v>
      </c>
    </row>
    <row r="156" spans="1:3" s="363" customFormat="1" ht="16.5" customHeight="1">
      <c r="A156" s="375">
        <v>206</v>
      </c>
      <c r="B156" s="375" t="s">
        <v>436</v>
      </c>
      <c r="C156" s="376">
        <f>C157+C159+C161+C165+C169+C171+C163</f>
        <v>504</v>
      </c>
    </row>
    <row r="157" spans="1:3" s="362" customFormat="1" ht="16.5" customHeight="1">
      <c r="A157" s="374">
        <v>20601</v>
      </c>
      <c r="B157" s="375" t="s">
        <v>437</v>
      </c>
      <c r="C157" s="377">
        <f>SUM(C158:C158)</f>
        <v>155</v>
      </c>
    </row>
    <row r="158" spans="1:3" s="362" customFormat="1" ht="16.5" customHeight="1">
      <c r="A158" s="374">
        <v>2060101</v>
      </c>
      <c r="B158" s="374" t="s">
        <v>334</v>
      </c>
      <c r="C158" s="377">
        <v>155</v>
      </c>
    </row>
    <row r="159" spans="1:3" ht="16.5" customHeight="1">
      <c r="A159" s="374">
        <v>20604</v>
      </c>
      <c r="B159" s="375" t="s">
        <v>439</v>
      </c>
      <c r="C159" s="378">
        <f>SUM(C160:C160)</f>
        <v>3</v>
      </c>
    </row>
    <row r="160" spans="1:3" ht="16.5" customHeight="1">
      <c r="A160" s="374">
        <v>2060499</v>
      </c>
      <c r="B160" s="374" t="s">
        <v>440</v>
      </c>
      <c r="C160" s="378">
        <v>3</v>
      </c>
    </row>
    <row r="161" spans="1:3" ht="16.5" customHeight="1">
      <c r="A161" s="374">
        <v>20605</v>
      </c>
      <c r="B161" s="375" t="s">
        <v>441</v>
      </c>
      <c r="C161" s="378">
        <f>SUM(C162:C162)</f>
        <v>100</v>
      </c>
    </row>
    <row r="162" spans="1:3" ht="16.5" customHeight="1">
      <c r="A162" s="374">
        <v>2060502</v>
      </c>
      <c r="B162" s="374" t="s">
        <v>442</v>
      </c>
      <c r="C162" s="378">
        <v>100</v>
      </c>
    </row>
    <row r="163" spans="1:3" ht="16.5" customHeight="1">
      <c r="A163" s="374">
        <v>20606</v>
      </c>
      <c r="B163" s="375" t="s">
        <v>443</v>
      </c>
      <c r="C163" s="378">
        <f>SUM(C164:C164)</f>
        <v>87</v>
      </c>
    </row>
    <row r="164" spans="1:3" ht="16.5" customHeight="1">
      <c r="A164" s="374">
        <v>2060601</v>
      </c>
      <c r="B164" s="374" t="s">
        <v>444</v>
      </c>
      <c r="C164" s="378">
        <v>87</v>
      </c>
    </row>
    <row r="165" spans="1:3" ht="16.5" customHeight="1">
      <c r="A165" s="374">
        <v>20607</v>
      </c>
      <c r="B165" s="375" t="s">
        <v>445</v>
      </c>
      <c r="C165" s="378">
        <f>SUM(C166:C168)</f>
        <v>144</v>
      </c>
    </row>
    <row r="166" spans="1:3" ht="16.5" customHeight="1">
      <c r="A166" s="374">
        <v>2060701</v>
      </c>
      <c r="B166" s="374" t="s">
        <v>438</v>
      </c>
      <c r="C166" s="378">
        <v>123</v>
      </c>
    </row>
    <row r="167" spans="1:3" ht="16.5" customHeight="1">
      <c r="A167" s="374">
        <v>2060702</v>
      </c>
      <c r="B167" s="374" t="s">
        <v>446</v>
      </c>
      <c r="C167" s="378">
        <v>19</v>
      </c>
    </row>
    <row r="168" spans="1:3" ht="16.5" customHeight="1">
      <c r="A168" s="374">
        <v>2060703</v>
      </c>
      <c r="B168" s="374" t="s">
        <v>447</v>
      </c>
      <c r="C168" s="378">
        <v>2</v>
      </c>
    </row>
    <row r="169" spans="1:3" ht="16.5" customHeight="1">
      <c r="A169" s="374">
        <v>20608</v>
      </c>
      <c r="B169" s="375" t="s">
        <v>448</v>
      </c>
      <c r="C169" s="378">
        <f>SUM(C170:C170)</f>
        <v>8</v>
      </c>
    </row>
    <row r="170" spans="1:3" ht="16.5" customHeight="1">
      <c r="A170" s="374">
        <v>2060899</v>
      </c>
      <c r="B170" s="374" t="s">
        <v>449</v>
      </c>
      <c r="C170" s="378">
        <v>8</v>
      </c>
    </row>
    <row r="171" spans="1:3" ht="16.5" customHeight="1">
      <c r="A171" s="374">
        <v>20699</v>
      </c>
      <c r="B171" s="375" t="s">
        <v>450</v>
      </c>
      <c r="C171" s="378">
        <f>SUM(C172:C172)</f>
        <v>7</v>
      </c>
    </row>
    <row r="172" spans="1:3" ht="16.5" customHeight="1">
      <c r="A172" s="374">
        <v>2069999</v>
      </c>
      <c r="B172" s="374" t="s">
        <v>451</v>
      </c>
      <c r="C172" s="378">
        <v>7</v>
      </c>
    </row>
    <row r="173" spans="1:3" s="438" customFormat="1" ht="16.5" customHeight="1">
      <c r="A173" s="375">
        <v>207</v>
      </c>
      <c r="B173" s="375" t="s">
        <v>452</v>
      </c>
      <c r="C173" s="437">
        <f>C174+C180+C182+C188+C190</f>
        <v>3566</v>
      </c>
    </row>
    <row r="174" spans="1:3" ht="16.5" customHeight="1">
      <c r="A174" s="374">
        <v>20701</v>
      </c>
      <c r="B174" s="375" t="s">
        <v>453</v>
      </c>
      <c r="C174" s="378">
        <f>SUM(C175:C179)</f>
        <v>920</v>
      </c>
    </row>
    <row r="175" spans="1:3" ht="16.5" customHeight="1">
      <c r="A175" s="374">
        <v>2070101</v>
      </c>
      <c r="B175" s="374" t="s">
        <v>334</v>
      </c>
      <c r="C175" s="378">
        <v>561</v>
      </c>
    </row>
    <row r="176" spans="1:3" ht="16.5" customHeight="1">
      <c r="A176" s="374">
        <v>2070109</v>
      </c>
      <c r="B176" s="374" t="s">
        <v>454</v>
      </c>
      <c r="C176" s="378">
        <v>221</v>
      </c>
    </row>
    <row r="177" spans="1:3" ht="16.5" customHeight="1">
      <c r="A177" s="374">
        <v>2070112</v>
      </c>
      <c r="B177" s="374" t="s">
        <v>455</v>
      </c>
      <c r="C177" s="378">
        <v>15</v>
      </c>
    </row>
    <row r="178" spans="1:3" ht="16.5" customHeight="1">
      <c r="A178" s="374">
        <v>2070113</v>
      </c>
      <c r="B178" s="374" t="s">
        <v>456</v>
      </c>
      <c r="C178" s="378">
        <v>95</v>
      </c>
    </row>
    <row r="179" spans="1:3" ht="16.5" customHeight="1">
      <c r="A179" s="374">
        <v>2070199</v>
      </c>
      <c r="B179" s="374" t="s">
        <v>457</v>
      </c>
      <c r="C179" s="378">
        <v>28</v>
      </c>
    </row>
    <row r="180" spans="1:3" ht="16.5" customHeight="1">
      <c r="A180" s="374">
        <v>20702</v>
      </c>
      <c r="B180" s="375" t="s">
        <v>458</v>
      </c>
      <c r="C180" s="378">
        <f>SUM(C181:C181)</f>
        <v>144</v>
      </c>
    </row>
    <row r="181" spans="1:3" ht="16.5" customHeight="1">
      <c r="A181" s="374">
        <v>2070204</v>
      </c>
      <c r="B181" s="374" t="s">
        <v>459</v>
      </c>
      <c r="C181" s="378">
        <v>144</v>
      </c>
    </row>
    <row r="182" spans="1:3" ht="16.5" customHeight="1">
      <c r="A182" s="374">
        <v>20703</v>
      </c>
      <c r="B182" s="375" t="s">
        <v>460</v>
      </c>
      <c r="C182" s="378">
        <f>SUM(C183:C187)</f>
        <v>1569</v>
      </c>
    </row>
    <row r="183" spans="1:3" ht="16.5" customHeight="1">
      <c r="A183" s="374">
        <v>2070301</v>
      </c>
      <c r="B183" s="374" t="s">
        <v>334</v>
      </c>
      <c r="C183" s="378">
        <v>170</v>
      </c>
    </row>
    <row r="184" spans="1:3" ht="16.5" customHeight="1">
      <c r="A184" s="374">
        <v>2070305</v>
      </c>
      <c r="B184" s="374" t="s">
        <v>461</v>
      </c>
      <c r="C184" s="378">
        <v>14</v>
      </c>
    </row>
    <row r="185" spans="1:3" ht="16.5" customHeight="1">
      <c r="A185" s="374">
        <v>2070307</v>
      </c>
      <c r="B185" s="374" t="s">
        <v>462</v>
      </c>
      <c r="C185" s="378">
        <v>10</v>
      </c>
    </row>
    <row r="186" spans="1:3" ht="16.5" customHeight="1">
      <c r="A186" s="374">
        <v>2070308</v>
      </c>
      <c r="B186" s="374" t="s">
        <v>463</v>
      </c>
      <c r="C186" s="378">
        <v>135</v>
      </c>
    </row>
    <row r="187" spans="1:3" ht="16.5" customHeight="1">
      <c r="A187" s="374">
        <v>2070399</v>
      </c>
      <c r="B187" s="374" t="s">
        <v>464</v>
      </c>
      <c r="C187" s="378">
        <v>1240</v>
      </c>
    </row>
    <row r="188" spans="1:3" ht="16.5" customHeight="1">
      <c r="A188" s="374">
        <v>20708</v>
      </c>
      <c r="B188" s="375" t="s">
        <v>465</v>
      </c>
      <c r="C188" s="378">
        <f>SUM(C189:C189)</f>
        <v>735</v>
      </c>
    </row>
    <row r="189" spans="1:3" ht="16.5" customHeight="1">
      <c r="A189" s="374">
        <v>2070801</v>
      </c>
      <c r="B189" s="374" t="s">
        <v>334</v>
      </c>
      <c r="C189" s="378">
        <v>735</v>
      </c>
    </row>
    <row r="190" spans="1:3" ht="16.5" customHeight="1">
      <c r="A190" s="374">
        <v>20799</v>
      </c>
      <c r="B190" s="375" t="s">
        <v>466</v>
      </c>
      <c r="C190" s="378">
        <f>SUM(C191:C192)</f>
        <v>198</v>
      </c>
    </row>
    <row r="191" spans="1:3" ht="16.5" customHeight="1">
      <c r="A191" s="374">
        <v>2079902</v>
      </c>
      <c r="B191" s="374" t="s">
        <v>467</v>
      </c>
      <c r="C191" s="378">
        <v>3</v>
      </c>
    </row>
    <row r="192" spans="1:3" ht="16.5" customHeight="1">
      <c r="A192" s="374">
        <v>2079999</v>
      </c>
      <c r="B192" s="374" t="s">
        <v>468</v>
      </c>
      <c r="C192" s="378">
        <v>195</v>
      </c>
    </row>
    <row r="193" spans="1:3" s="438" customFormat="1" ht="16.5" customHeight="1">
      <c r="A193" s="375">
        <v>208</v>
      </c>
      <c r="B193" s="375" t="s">
        <v>469</v>
      </c>
      <c r="C193" s="437">
        <f>C194+C204+C209+C216+C218+C223+C231+C238+C244+C249+C252+C255+C261+C264+C268+C270+C258</f>
        <v>65014</v>
      </c>
    </row>
    <row r="194" spans="1:3" ht="16.5" customHeight="1">
      <c r="A194" s="374">
        <v>20801</v>
      </c>
      <c r="B194" s="375" t="s">
        <v>470</v>
      </c>
      <c r="C194" s="378">
        <f>SUM(C195:C203)</f>
        <v>2469</v>
      </c>
    </row>
    <row r="195" spans="1:3" ht="16.5" customHeight="1">
      <c r="A195" s="374">
        <v>2080101</v>
      </c>
      <c r="B195" s="374" t="s">
        <v>334</v>
      </c>
      <c r="C195" s="378">
        <v>902</v>
      </c>
    </row>
    <row r="196" spans="1:3" ht="16.5" customHeight="1">
      <c r="A196" s="374">
        <v>2080102</v>
      </c>
      <c r="B196" s="374" t="s">
        <v>335</v>
      </c>
      <c r="C196" s="378">
        <v>51</v>
      </c>
    </row>
    <row r="197" spans="1:3" ht="16.5" customHeight="1">
      <c r="A197" s="374">
        <v>2080104</v>
      </c>
      <c r="B197" s="374" t="s">
        <v>471</v>
      </c>
      <c r="C197" s="378">
        <v>35</v>
      </c>
    </row>
    <row r="198" spans="1:3" ht="16.5" customHeight="1">
      <c r="A198" s="374">
        <v>2080105</v>
      </c>
      <c r="B198" s="374" t="s">
        <v>472</v>
      </c>
      <c r="C198" s="378">
        <v>5</v>
      </c>
    </row>
    <row r="199" spans="1:3" ht="16.5" customHeight="1">
      <c r="A199" s="374">
        <v>2080106</v>
      </c>
      <c r="B199" s="374" t="s">
        <v>473</v>
      </c>
      <c r="C199" s="378">
        <v>484</v>
      </c>
    </row>
    <row r="200" spans="1:3" ht="16.5" customHeight="1">
      <c r="A200" s="374">
        <v>2080107</v>
      </c>
      <c r="B200" s="374" t="s">
        <v>474</v>
      </c>
      <c r="C200" s="378">
        <v>231</v>
      </c>
    </row>
    <row r="201" spans="1:3" ht="16.5" customHeight="1">
      <c r="A201" s="374">
        <v>2080112</v>
      </c>
      <c r="B201" s="374" t="s">
        <v>475</v>
      </c>
      <c r="C201" s="378">
        <v>5</v>
      </c>
    </row>
    <row r="202" spans="1:3" ht="16.5" customHeight="1">
      <c r="A202" s="374">
        <v>2080116</v>
      </c>
      <c r="B202" s="374" t="s">
        <v>476</v>
      </c>
      <c r="C202" s="378">
        <v>631</v>
      </c>
    </row>
    <row r="203" spans="1:3" ht="16.5" customHeight="1">
      <c r="A203" s="374">
        <v>2080199</v>
      </c>
      <c r="B203" s="374" t="s">
        <v>477</v>
      </c>
      <c r="C203" s="378">
        <v>125</v>
      </c>
    </row>
    <row r="204" spans="1:3" ht="16.5" customHeight="1">
      <c r="A204" s="374">
        <v>20802</v>
      </c>
      <c r="B204" s="375" t="s">
        <v>478</v>
      </c>
      <c r="C204" s="378">
        <f>SUM(C205:C208)</f>
        <v>1744</v>
      </c>
    </row>
    <row r="205" spans="1:3" ht="16.5" customHeight="1">
      <c r="A205" s="374">
        <v>2080202</v>
      </c>
      <c r="B205" s="374" t="s">
        <v>335</v>
      </c>
      <c r="C205" s="378">
        <v>261</v>
      </c>
    </row>
    <row r="206" spans="1:3" ht="16.5" customHeight="1">
      <c r="A206" s="374">
        <v>2080206</v>
      </c>
      <c r="B206" s="374" t="s">
        <v>479</v>
      </c>
      <c r="C206" s="378">
        <v>5</v>
      </c>
    </row>
    <row r="207" spans="1:3" ht="16.5" customHeight="1">
      <c r="A207" s="374">
        <v>2080207</v>
      </c>
      <c r="B207" s="374" t="s">
        <v>480</v>
      </c>
      <c r="C207" s="378">
        <v>10</v>
      </c>
    </row>
    <row r="208" spans="1:3" ht="16.5" customHeight="1">
      <c r="A208" s="374">
        <v>2080208</v>
      </c>
      <c r="B208" s="374" t="s">
        <v>481</v>
      </c>
      <c r="C208" s="378">
        <v>1468</v>
      </c>
    </row>
    <row r="209" spans="1:3" ht="16.5" customHeight="1">
      <c r="A209" s="374">
        <v>20805</v>
      </c>
      <c r="B209" s="375" t="s">
        <v>482</v>
      </c>
      <c r="C209" s="378">
        <f>SUM(C210:C215)</f>
        <v>35848</v>
      </c>
    </row>
    <row r="210" spans="1:3" ht="16.5" customHeight="1">
      <c r="A210" s="374">
        <v>2080501</v>
      </c>
      <c r="B210" s="374" t="s">
        <v>483</v>
      </c>
      <c r="C210" s="378">
        <v>1</v>
      </c>
    </row>
    <row r="211" spans="1:3" ht="16.5" customHeight="1">
      <c r="A211" s="374">
        <v>2080503</v>
      </c>
      <c r="B211" s="374" t="s">
        <v>484</v>
      </c>
      <c r="C211" s="378">
        <v>110</v>
      </c>
    </row>
    <row r="212" spans="1:3" ht="16.5" customHeight="1">
      <c r="A212" s="374">
        <v>2080505</v>
      </c>
      <c r="B212" s="374" t="s">
        <v>485</v>
      </c>
      <c r="C212" s="378">
        <v>8155</v>
      </c>
    </row>
    <row r="213" spans="1:3" ht="16.5" customHeight="1">
      <c r="A213" s="374">
        <v>2080506</v>
      </c>
      <c r="B213" s="374" t="s">
        <v>486</v>
      </c>
      <c r="C213" s="378">
        <v>7132</v>
      </c>
    </row>
    <row r="214" spans="1:3" ht="16.5" customHeight="1">
      <c r="A214" s="374">
        <v>2080507</v>
      </c>
      <c r="B214" s="374" t="s">
        <v>487</v>
      </c>
      <c r="C214" s="378">
        <v>19700</v>
      </c>
    </row>
    <row r="215" spans="1:3" ht="16.5" customHeight="1">
      <c r="A215" s="374">
        <v>2080599</v>
      </c>
      <c r="B215" s="374" t="s">
        <v>488</v>
      </c>
      <c r="C215" s="378">
        <v>750</v>
      </c>
    </row>
    <row r="216" spans="1:3" ht="16.5" customHeight="1">
      <c r="A216" s="374">
        <v>20806</v>
      </c>
      <c r="B216" s="375" t="s">
        <v>489</v>
      </c>
      <c r="C216" s="378">
        <f>SUM(C217:C217)</f>
        <v>450</v>
      </c>
    </row>
    <row r="217" spans="1:3" ht="16.5" customHeight="1">
      <c r="A217" s="374">
        <v>2080601</v>
      </c>
      <c r="B217" s="374" t="s">
        <v>490</v>
      </c>
      <c r="C217" s="378">
        <v>450</v>
      </c>
    </row>
    <row r="218" spans="1:3" ht="16.5" customHeight="1">
      <c r="A218" s="374">
        <v>20807</v>
      </c>
      <c r="B218" s="375" t="s">
        <v>491</v>
      </c>
      <c r="C218" s="378">
        <f>SUM(C219:C222)</f>
        <v>1300</v>
      </c>
    </row>
    <row r="219" spans="1:3" ht="16.5" customHeight="1">
      <c r="A219" s="374">
        <v>2080701</v>
      </c>
      <c r="B219" s="374" t="s">
        <v>492</v>
      </c>
      <c r="C219" s="378">
        <v>300</v>
      </c>
    </row>
    <row r="220" spans="1:3" ht="16.5" customHeight="1">
      <c r="A220" s="374">
        <v>2080704</v>
      </c>
      <c r="B220" s="374" t="s">
        <v>493</v>
      </c>
      <c r="C220" s="378">
        <v>250</v>
      </c>
    </row>
    <row r="221" spans="1:3" ht="16.5" customHeight="1">
      <c r="A221" s="374">
        <v>2080705</v>
      </c>
      <c r="B221" s="374" t="s">
        <v>494</v>
      </c>
      <c r="C221" s="378">
        <v>550</v>
      </c>
    </row>
    <row r="222" spans="1:3" ht="16.5" customHeight="1">
      <c r="A222" s="374">
        <v>2080711</v>
      </c>
      <c r="B222" s="374" t="s">
        <v>495</v>
      </c>
      <c r="C222" s="378">
        <v>200</v>
      </c>
    </row>
    <row r="223" spans="1:3" ht="16.5" customHeight="1">
      <c r="A223" s="374">
        <v>20808</v>
      </c>
      <c r="B223" s="375" t="s">
        <v>496</v>
      </c>
      <c r="C223" s="378">
        <f>SUM(C224:C230)</f>
        <v>2804</v>
      </c>
    </row>
    <row r="224" spans="1:3" ht="16.5" customHeight="1">
      <c r="A224" s="374">
        <v>2080801</v>
      </c>
      <c r="B224" s="374" t="s">
        <v>497</v>
      </c>
      <c r="C224" s="378">
        <v>182</v>
      </c>
    </row>
    <row r="225" spans="1:3" ht="16.5" customHeight="1">
      <c r="A225" s="374">
        <v>2080802</v>
      </c>
      <c r="B225" s="374" t="s">
        <v>498</v>
      </c>
      <c r="C225" s="378">
        <v>834</v>
      </c>
    </row>
    <row r="226" spans="1:3" ht="16.5" customHeight="1">
      <c r="A226" s="374">
        <v>2080803</v>
      </c>
      <c r="B226" s="374" t="s">
        <v>499</v>
      </c>
      <c r="C226" s="378">
        <v>51</v>
      </c>
    </row>
    <row r="227" spans="1:3" ht="16.5" customHeight="1">
      <c r="A227" s="374">
        <v>2080805</v>
      </c>
      <c r="B227" s="374" t="s">
        <v>500</v>
      </c>
      <c r="C227" s="378">
        <v>798</v>
      </c>
    </row>
    <row r="228" spans="1:3" ht="16.5" customHeight="1">
      <c r="A228" s="374">
        <v>2080806</v>
      </c>
      <c r="B228" s="374" t="s">
        <v>501</v>
      </c>
      <c r="C228" s="378">
        <v>437</v>
      </c>
    </row>
    <row r="229" spans="1:3" ht="16.5" customHeight="1">
      <c r="A229" s="374">
        <v>2080808</v>
      </c>
      <c r="B229" s="374" t="s">
        <v>1077</v>
      </c>
      <c r="C229" s="378">
        <v>70</v>
      </c>
    </row>
    <row r="230" spans="1:3" ht="16.5" customHeight="1">
      <c r="A230" s="374">
        <v>2080899</v>
      </c>
      <c r="B230" s="374" t="s">
        <v>502</v>
      </c>
      <c r="C230" s="378">
        <v>432</v>
      </c>
    </row>
    <row r="231" spans="1:3" ht="16.5" customHeight="1">
      <c r="A231" s="374">
        <v>20809</v>
      </c>
      <c r="B231" s="375" t="s">
        <v>503</v>
      </c>
      <c r="C231" s="378">
        <f>SUM(C232:C237)</f>
        <v>2080</v>
      </c>
    </row>
    <row r="232" spans="1:3" ht="16.5" customHeight="1">
      <c r="A232" s="374">
        <v>2080901</v>
      </c>
      <c r="B232" s="374" t="s">
        <v>504</v>
      </c>
      <c r="C232" s="378">
        <v>200</v>
      </c>
    </row>
    <row r="233" spans="1:3" ht="16.5" customHeight="1">
      <c r="A233" s="374">
        <v>2080902</v>
      </c>
      <c r="B233" s="374" t="s">
        <v>505</v>
      </c>
      <c r="C233" s="378">
        <v>666</v>
      </c>
    </row>
    <row r="234" spans="1:3" ht="16.5" customHeight="1">
      <c r="A234" s="374">
        <v>2080903</v>
      </c>
      <c r="B234" s="374" t="s">
        <v>506</v>
      </c>
      <c r="C234" s="378">
        <v>106</v>
      </c>
    </row>
    <row r="235" spans="1:3" ht="16.5" customHeight="1">
      <c r="A235" s="374">
        <v>2080904</v>
      </c>
      <c r="B235" s="374" t="s">
        <v>507</v>
      </c>
      <c r="C235" s="378">
        <v>127</v>
      </c>
    </row>
    <row r="236" spans="1:3" ht="16.5" customHeight="1">
      <c r="A236" s="374">
        <v>2080905</v>
      </c>
      <c r="B236" s="374" t="s">
        <v>508</v>
      </c>
      <c r="C236" s="378">
        <v>31</v>
      </c>
    </row>
    <row r="237" spans="1:3" ht="16.5" customHeight="1">
      <c r="A237" s="374">
        <v>2080999</v>
      </c>
      <c r="B237" s="374" t="s">
        <v>509</v>
      </c>
      <c r="C237" s="378">
        <v>950</v>
      </c>
    </row>
    <row r="238" spans="1:3" ht="16.5" customHeight="1">
      <c r="A238" s="374">
        <v>20810</v>
      </c>
      <c r="B238" s="375" t="s">
        <v>510</v>
      </c>
      <c r="C238" s="378">
        <f>SUM(C239:C243)</f>
        <v>1854</v>
      </c>
    </row>
    <row r="239" spans="1:3" ht="16.5" customHeight="1">
      <c r="A239" s="374">
        <v>2081001</v>
      </c>
      <c r="B239" s="374" t="s">
        <v>511</v>
      </c>
      <c r="C239" s="378">
        <v>550</v>
      </c>
    </row>
    <row r="240" spans="1:3" ht="16.5" customHeight="1">
      <c r="A240" s="374">
        <v>2081002</v>
      </c>
      <c r="B240" s="374" t="s">
        <v>512</v>
      </c>
      <c r="C240" s="378">
        <v>711</v>
      </c>
    </row>
    <row r="241" spans="1:3" ht="16.5" customHeight="1">
      <c r="A241" s="374">
        <v>2081004</v>
      </c>
      <c r="B241" s="374" t="s">
        <v>513</v>
      </c>
      <c r="C241" s="378">
        <v>280</v>
      </c>
    </row>
    <row r="242" spans="1:3" ht="16.5" customHeight="1">
      <c r="A242" s="374">
        <v>2081005</v>
      </c>
      <c r="B242" s="374" t="s">
        <v>514</v>
      </c>
      <c r="C242" s="378">
        <v>289</v>
      </c>
    </row>
    <row r="243" spans="1:3" ht="16.5" customHeight="1">
      <c r="A243" s="374">
        <v>2081006</v>
      </c>
      <c r="B243" s="374" t="s">
        <v>515</v>
      </c>
      <c r="C243" s="378">
        <v>24</v>
      </c>
    </row>
    <row r="244" spans="1:3" ht="16.5" customHeight="1">
      <c r="A244" s="374">
        <v>20811</v>
      </c>
      <c r="B244" s="375" t="s">
        <v>516</v>
      </c>
      <c r="C244" s="378">
        <f>SUM(C245:C248)</f>
        <v>1426</v>
      </c>
    </row>
    <row r="245" spans="1:3" ht="16.5" customHeight="1">
      <c r="A245" s="374">
        <v>2081101</v>
      </c>
      <c r="B245" s="374" t="s">
        <v>334</v>
      </c>
      <c r="C245" s="378">
        <v>75</v>
      </c>
    </row>
    <row r="246" spans="1:3" ht="16.5" customHeight="1">
      <c r="A246" s="374">
        <v>2081102</v>
      </c>
      <c r="B246" s="374" t="s">
        <v>335</v>
      </c>
      <c r="C246" s="378">
        <v>121</v>
      </c>
    </row>
    <row r="247" spans="1:3" ht="16.5" customHeight="1">
      <c r="A247" s="374">
        <v>2081104</v>
      </c>
      <c r="B247" s="374" t="s">
        <v>517</v>
      </c>
      <c r="C247" s="378">
        <v>130</v>
      </c>
    </row>
    <row r="248" spans="1:3" ht="16.5" customHeight="1">
      <c r="A248" s="374">
        <v>2081107</v>
      </c>
      <c r="B248" s="374" t="s">
        <v>518</v>
      </c>
      <c r="C248" s="378">
        <v>1100</v>
      </c>
    </row>
    <row r="249" spans="1:3" ht="16.5" customHeight="1">
      <c r="A249" s="374">
        <v>20819</v>
      </c>
      <c r="B249" s="375" t="s">
        <v>519</v>
      </c>
      <c r="C249" s="378">
        <f>SUM(C250:C251)</f>
        <v>3900</v>
      </c>
    </row>
    <row r="250" spans="1:3" ht="16.5" customHeight="1">
      <c r="A250" s="374">
        <v>2081901</v>
      </c>
      <c r="B250" s="374" t="s">
        <v>520</v>
      </c>
      <c r="C250" s="378">
        <v>2100</v>
      </c>
    </row>
    <row r="251" spans="1:3" ht="16.5" customHeight="1">
      <c r="A251" s="374">
        <v>2081902</v>
      </c>
      <c r="B251" s="374" t="s">
        <v>521</v>
      </c>
      <c r="C251" s="378">
        <v>1800</v>
      </c>
    </row>
    <row r="252" spans="1:3" ht="16.5" customHeight="1">
      <c r="A252" s="374">
        <v>20820</v>
      </c>
      <c r="B252" s="375" t="s">
        <v>522</v>
      </c>
      <c r="C252" s="378">
        <f>SUM(C253:C254)</f>
        <v>337</v>
      </c>
    </row>
    <row r="253" spans="1:3" ht="16.5" customHeight="1">
      <c r="A253" s="374">
        <v>2082001</v>
      </c>
      <c r="B253" s="374" t="s">
        <v>523</v>
      </c>
      <c r="C253" s="378">
        <v>307</v>
      </c>
    </row>
    <row r="254" spans="1:3" ht="16.5" customHeight="1">
      <c r="A254" s="374">
        <v>2082002</v>
      </c>
      <c r="B254" s="374" t="s">
        <v>524</v>
      </c>
      <c r="C254" s="378">
        <v>30</v>
      </c>
    </row>
    <row r="255" spans="1:3" ht="16.5" customHeight="1">
      <c r="A255" s="374">
        <v>20821</v>
      </c>
      <c r="B255" s="375" t="s">
        <v>525</v>
      </c>
      <c r="C255" s="378">
        <f>SUM(C256:C257)</f>
        <v>930</v>
      </c>
    </row>
    <row r="256" spans="1:3" ht="16.5" customHeight="1">
      <c r="A256" s="374">
        <v>2082101</v>
      </c>
      <c r="B256" s="374" t="s">
        <v>526</v>
      </c>
      <c r="C256" s="378">
        <v>280</v>
      </c>
    </row>
    <row r="257" spans="1:3" ht="16.5" customHeight="1">
      <c r="A257" s="374">
        <v>2082102</v>
      </c>
      <c r="B257" s="374" t="s">
        <v>527</v>
      </c>
      <c r="C257" s="378">
        <v>650</v>
      </c>
    </row>
    <row r="258" spans="1:3" ht="16.5" customHeight="1">
      <c r="A258" s="374">
        <v>20825</v>
      </c>
      <c r="B258" s="375" t="s">
        <v>528</v>
      </c>
      <c r="C258" s="378">
        <f>SUM(C259:C260)</f>
        <v>79</v>
      </c>
    </row>
    <row r="259" spans="1:3" ht="16.5" customHeight="1">
      <c r="A259" s="374">
        <v>2082501</v>
      </c>
      <c r="B259" s="374" t="s">
        <v>529</v>
      </c>
      <c r="C259" s="378">
        <v>54</v>
      </c>
    </row>
    <row r="260" spans="1:3" ht="16.5" customHeight="1">
      <c r="A260" s="374">
        <v>2082502</v>
      </c>
      <c r="B260" s="374" t="s">
        <v>530</v>
      </c>
      <c r="C260" s="378">
        <v>25</v>
      </c>
    </row>
    <row r="261" spans="1:3" ht="16.5" customHeight="1">
      <c r="A261" s="374">
        <v>20826</v>
      </c>
      <c r="B261" s="375" t="s">
        <v>531</v>
      </c>
      <c r="C261" s="378">
        <f>SUM(C262:C263)</f>
        <v>8256</v>
      </c>
    </row>
    <row r="262" spans="1:3" ht="16.5" customHeight="1">
      <c r="A262" s="374">
        <v>2082601</v>
      </c>
      <c r="B262" s="374" t="s">
        <v>532</v>
      </c>
      <c r="C262" s="378">
        <v>241</v>
      </c>
    </row>
    <row r="263" spans="1:3" ht="16.5" customHeight="1">
      <c r="A263" s="374">
        <v>2082602</v>
      </c>
      <c r="B263" s="374" t="s">
        <v>533</v>
      </c>
      <c r="C263" s="378">
        <v>8015</v>
      </c>
    </row>
    <row r="264" spans="1:3" ht="16.5" customHeight="1">
      <c r="A264" s="374">
        <v>20828</v>
      </c>
      <c r="B264" s="375" t="s">
        <v>534</v>
      </c>
      <c r="C264" s="378">
        <f>SUM(C265:C267)</f>
        <v>448</v>
      </c>
    </row>
    <row r="265" spans="1:3" ht="16.5" customHeight="1">
      <c r="A265" s="374">
        <v>2082801</v>
      </c>
      <c r="B265" s="374" t="s">
        <v>334</v>
      </c>
      <c r="C265" s="378">
        <v>260</v>
      </c>
    </row>
    <row r="266" spans="1:3" ht="16.5" customHeight="1">
      <c r="A266" s="374">
        <v>2082802</v>
      </c>
      <c r="B266" s="374" t="s">
        <v>335</v>
      </c>
      <c r="C266" s="378">
        <v>97</v>
      </c>
    </row>
    <row r="267" spans="1:3" ht="16.5" customHeight="1">
      <c r="A267" s="374">
        <v>2082804</v>
      </c>
      <c r="B267" s="374" t="s">
        <v>535</v>
      </c>
      <c r="C267" s="378">
        <v>91</v>
      </c>
    </row>
    <row r="268" spans="1:3" ht="16.5" customHeight="1">
      <c r="A268" s="374">
        <v>20830</v>
      </c>
      <c r="B268" s="375" t="s">
        <v>536</v>
      </c>
      <c r="C268" s="378">
        <f>SUM(C269:C269)</f>
        <v>100</v>
      </c>
    </row>
    <row r="269" spans="1:3" ht="16.5" customHeight="1">
      <c r="A269" s="374">
        <v>2083001</v>
      </c>
      <c r="B269" s="374" t="s">
        <v>537</v>
      </c>
      <c r="C269" s="378">
        <v>100</v>
      </c>
    </row>
    <row r="270" spans="1:3" ht="16.5" customHeight="1">
      <c r="A270" s="374">
        <v>20899</v>
      </c>
      <c r="B270" s="375" t="s">
        <v>538</v>
      </c>
      <c r="C270" s="378">
        <f>SUM(C271)</f>
        <v>989</v>
      </c>
    </row>
    <row r="271" spans="1:3" ht="16.5" customHeight="1">
      <c r="A271" s="374">
        <v>2089999</v>
      </c>
      <c r="B271" s="374" t="s">
        <v>539</v>
      </c>
      <c r="C271" s="378">
        <v>989</v>
      </c>
    </row>
    <row r="272" spans="1:3" s="438" customFormat="1" ht="16.5" customHeight="1">
      <c r="A272" s="375">
        <v>210</v>
      </c>
      <c r="B272" s="375" t="s">
        <v>540</v>
      </c>
      <c r="C272" s="437">
        <f>C273+C276+C280+C283+C288+C292+C296+C300+C302+C304+C308+C310</f>
        <v>30278</v>
      </c>
    </row>
    <row r="273" spans="1:3" ht="16.5" customHeight="1">
      <c r="A273" s="374">
        <v>21001</v>
      </c>
      <c r="B273" s="375" t="s">
        <v>541</v>
      </c>
      <c r="C273" s="378">
        <f>SUM(C274:C275)</f>
        <v>629</v>
      </c>
    </row>
    <row r="274" spans="1:3" ht="16.5" customHeight="1">
      <c r="A274" s="374">
        <v>2100101</v>
      </c>
      <c r="B274" s="374" t="s">
        <v>334</v>
      </c>
      <c r="C274" s="378">
        <v>351</v>
      </c>
    </row>
    <row r="275" spans="1:3" ht="16.5" customHeight="1">
      <c r="A275" s="374">
        <v>2100102</v>
      </c>
      <c r="B275" s="374" t="s">
        <v>335</v>
      </c>
      <c r="C275" s="378">
        <v>278</v>
      </c>
    </row>
    <row r="276" spans="1:3" ht="16.5" customHeight="1">
      <c r="A276" s="374">
        <v>21002</v>
      </c>
      <c r="B276" s="375" t="s">
        <v>542</v>
      </c>
      <c r="C276" s="378">
        <f>SUM(C277:C279)</f>
        <v>3112</v>
      </c>
    </row>
    <row r="277" spans="1:3" ht="16.5" customHeight="1">
      <c r="A277" s="374">
        <v>2100201</v>
      </c>
      <c r="B277" s="374" t="s">
        <v>543</v>
      </c>
      <c r="C277" s="378">
        <v>2161</v>
      </c>
    </row>
    <row r="278" spans="1:3" ht="16.5" customHeight="1">
      <c r="A278" s="374">
        <v>2100206</v>
      </c>
      <c r="B278" s="374" t="s">
        <v>544</v>
      </c>
      <c r="C278" s="378">
        <v>741</v>
      </c>
    </row>
    <row r="279" spans="1:3" ht="16.5" customHeight="1">
      <c r="A279" s="374">
        <v>2100299</v>
      </c>
      <c r="B279" s="374" t="s">
        <v>545</v>
      </c>
      <c r="C279" s="378">
        <v>210</v>
      </c>
    </row>
    <row r="280" spans="1:3" ht="16.5" customHeight="1">
      <c r="A280" s="374">
        <v>21003</v>
      </c>
      <c r="B280" s="375" t="s">
        <v>546</v>
      </c>
      <c r="C280" s="378">
        <f>SUM(C281:C282)</f>
        <v>3683</v>
      </c>
    </row>
    <row r="281" spans="1:3" ht="16.5" customHeight="1">
      <c r="A281" s="374">
        <v>2100302</v>
      </c>
      <c r="B281" s="374" t="s">
        <v>547</v>
      </c>
      <c r="C281" s="378">
        <v>2333</v>
      </c>
    </row>
    <row r="282" spans="1:3" ht="16.5" customHeight="1">
      <c r="A282" s="374">
        <v>2100399</v>
      </c>
      <c r="B282" s="374" t="s">
        <v>548</v>
      </c>
      <c r="C282" s="378">
        <v>1350</v>
      </c>
    </row>
    <row r="283" spans="1:3" ht="16.5" customHeight="1">
      <c r="A283" s="374">
        <v>21004</v>
      </c>
      <c r="B283" s="375" t="s">
        <v>549</v>
      </c>
      <c r="C283" s="378">
        <f>SUM(C284:C287)</f>
        <v>6935</v>
      </c>
    </row>
    <row r="284" spans="1:3" ht="16.5" customHeight="1">
      <c r="A284" s="374">
        <v>2100401</v>
      </c>
      <c r="B284" s="374" t="s">
        <v>550</v>
      </c>
      <c r="C284" s="378">
        <v>554</v>
      </c>
    </row>
    <row r="285" spans="1:3" ht="16.5" customHeight="1">
      <c r="A285" s="374">
        <v>2100402</v>
      </c>
      <c r="B285" s="374" t="s">
        <v>551</v>
      </c>
      <c r="C285" s="378">
        <v>361</v>
      </c>
    </row>
    <row r="286" spans="1:3" ht="16.5" customHeight="1">
      <c r="A286" s="374">
        <v>2100408</v>
      </c>
      <c r="B286" s="374" t="s">
        <v>552</v>
      </c>
      <c r="C286" s="378">
        <v>3100</v>
      </c>
    </row>
    <row r="287" spans="1:3" ht="16.5" customHeight="1">
      <c r="A287" s="374">
        <v>2100409</v>
      </c>
      <c r="B287" s="374" t="s">
        <v>553</v>
      </c>
      <c r="C287" s="378">
        <v>2920</v>
      </c>
    </row>
    <row r="288" spans="1:3" ht="16.5" customHeight="1">
      <c r="A288" s="374">
        <v>21007</v>
      </c>
      <c r="B288" s="375" t="s">
        <v>554</v>
      </c>
      <c r="C288" s="378">
        <f>SUM(C289:C291)</f>
        <v>1150</v>
      </c>
    </row>
    <row r="289" spans="1:3" ht="16.5" customHeight="1">
      <c r="A289" s="374">
        <v>2100716</v>
      </c>
      <c r="B289" s="374" t="s">
        <v>555</v>
      </c>
      <c r="C289" s="378">
        <v>100</v>
      </c>
    </row>
    <row r="290" spans="1:3" ht="16.5" customHeight="1">
      <c r="A290" s="374">
        <v>2100717</v>
      </c>
      <c r="B290" s="374" t="s">
        <v>556</v>
      </c>
      <c r="C290" s="378">
        <v>600</v>
      </c>
    </row>
    <row r="291" spans="1:3" ht="16.5" customHeight="1">
      <c r="A291" s="374">
        <v>2100799</v>
      </c>
      <c r="B291" s="374" t="s">
        <v>557</v>
      </c>
      <c r="C291" s="378">
        <v>450</v>
      </c>
    </row>
    <row r="292" spans="1:3" ht="16.5" customHeight="1">
      <c r="A292" s="374">
        <v>21011</v>
      </c>
      <c r="B292" s="375" t="s">
        <v>558</v>
      </c>
      <c r="C292" s="378">
        <f>SUM(C293:C295)</f>
        <v>4230</v>
      </c>
    </row>
    <row r="293" spans="1:3" ht="16.5" customHeight="1">
      <c r="A293" s="374">
        <v>2101101</v>
      </c>
      <c r="B293" s="374" t="s">
        <v>559</v>
      </c>
      <c r="C293" s="378">
        <v>698</v>
      </c>
    </row>
    <row r="294" spans="1:3" ht="16.5" customHeight="1">
      <c r="A294" s="374">
        <v>2101102</v>
      </c>
      <c r="B294" s="374" t="s">
        <v>560</v>
      </c>
      <c r="C294" s="378">
        <v>2161</v>
      </c>
    </row>
    <row r="295" spans="1:3" ht="16.5" customHeight="1">
      <c r="A295" s="374">
        <v>2101103</v>
      </c>
      <c r="B295" s="374" t="s">
        <v>561</v>
      </c>
      <c r="C295" s="378">
        <v>1371</v>
      </c>
    </row>
    <row r="296" spans="1:3" ht="16.5" customHeight="1">
      <c r="A296" s="374">
        <v>21012</v>
      </c>
      <c r="B296" s="375" t="s">
        <v>562</v>
      </c>
      <c r="C296" s="378">
        <f>SUM(C297:C299)</f>
        <v>5642</v>
      </c>
    </row>
    <row r="297" spans="1:3" ht="16.5" customHeight="1">
      <c r="A297" s="374">
        <v>2101201</v>
      </c>
      <c r="B297" s="374" t="s">
        <v>563</v>
      </c>
      <c r="C297" s="378">
        <v>117</v>
      </c>
    </row>
    <row r="298" spans="1:3" ht="16.5" customHeight="1">
      <c r="A298" s="374">
        <v>2101202</v>
      </c>
      <c r="B298" s="374" t="s">
        <v>564</v>
      </c>
      <c r="C298" s="378">
        <v>5169</v>
      </c>
    </row>
    <row r="299" spans="1:3" ht="16.5" customHeight="1">
      <c r="A299" s="374">
        <v>2101299</v>
      </c>
      <c r="B299" s="374" t="s">
        <v>565</v>
      </c>
      <c r="C299" s="378">
        <v>356</v>
      </c>
    </row>
    <row r="300" spans="1:3" ht="16.5" customHeight="1">
      <c r="A300" s="374">
        <v>21013</v>
      </c>
      <c r="B300" s="375" t="s">
        <v>566</v>
      </c>
      <c r="C300" s="378">
        <f>SUM(C301:C301)</f>
        <v>2087</v>
      </c>
    </row>
    <row r="301" spans="1:3" ht="16.5" customHeight="1">
      <c r="A301" s="374">
        <v>2101301</v>
      </c>
      <c r="B301" s="374" t="s">
        <v>567</v>
      </c>
      <c r="C301" s="378">
        <v>2087</v>
      </c>
    </row>
    <row r="302" spans="1:3" ht="16.5" customHeight="1">
      <c r="A302" s="374">
        <v>21014</v>
      </c>
      <c r="B302" s="375" t="s">
        <v>568</v>
      </c>
      <c r="C302" s="378">
        <f>SUM(C303:C303)</f>
        <v>75</v>
      </c>
    </row>
    <row r="303" spans="1:3" ht="16.5" customHeight="1">
      <c r="A303" s="374">
        <v>2101401</v>
      </c>
      <c r="B303" s="374" t="s">
        <v>569</v>
      </c>
      <c r="C303" s="378">
        <v>75</v>
      </c>
    </row>
    <row r="304" spans="1:3" ht="16.5" customHeight="1">
      <c r="A304" s="374">
        <v>21015</v>
      </c>
      <c r="B304" s="375" t="s">
        <v>570</v>
      </c>
      <c r="C304" s="378">
        <f>SUM(C305:C307)</f>
        <v>332</v>
      </c>
    </row>
    <row r="305" spans="1:3" ht="16.5" customHeight="1">
      <c r="A305" s="374">
        <v>2101501</v>
      </c>
      <c r="B305" s="374" t="s">
        <v>334</v>
      </c>
      <c r="C305" s="378">
        <v>244</v>
      </c>
    </row>
    <row r="306" spans="1:3" ht="16.5" customHeight="1">
      <c r="A306" s="374">
        <v>2101502</v>
      </c>
      <c r="B306" s="374" t="s">
        <v>335</v>
      </c>
      <c r="C306" s="378">
        <v>68</v>
      </c>
    </row>
    <row r="307" spans="1:3" ht="16.5" customHeight="1">
      <c r="A307" s="374">
        <v>2101504</v>
      </c>
      <c r="B307" s="374" t="s">
        <v>357</v>
      </c>
      <c r="C307" s="378">
        <v>20</v>
      </c>
    </row>
    <row r="308" spans="1:3" ht="16.5" customHeight="1">
      <c r="A308" s="374">
        <v>21016</v>
      </c>
      <c r="B308" s="375" t="s">
        <v>571</v>
      </c>
      <c r="C308" s="378">
        <f>SUM(C309)</f>
        <v>2383</v>
      </c>
    </row>
    <row r="309" spans="1:3" ht="16.5" customHeight="1">
      <c r="A309" s="374">
        <v>2101601</v>
      </c>
      <c r="B309" s="374" t="s">
        <v>572</v>
      </c>
      <c r="C309" s="378">
        <v>2383</v>
      </c>
    </row>
    <row r="310" spans="1:3" ht="16.5" customHeight="1">
      <c r="A310" s="374">
        <v>21099</v>
      </c>
      <c r="B310" s="375" t="s">
        <v>573</v>
      </c>
      <c r="C310" s="378">
        <f>SUM(C311)</f>
        <v>20</v>
      </c>
    </row>
    <row r="311" spans="1:3" ht="16.5" customHeight="1">
      <c r="A311" s="374">
        <v>2109999</v>
      </c>
      <c r="B311" s="374" t="s">
        <v>574</v>
      </c>
      <c r="C311" s="378">
        <v>20</v>
      </c>
    </row>
    <row r="312" spans="1:3" s="438" customFormat="1" ht="16.5" customHeight="1">
      <c r="A312" s="375">
        <v>211</v>
      </c>
      <c r="B312" s="375" t="s">
        <v>575</v>
      </c>
      <c r="C312" s="437">
        <f>C313+C316+C319</f>
        <v>2953</v>
      </c>
    </row>
    <row r="313" spans="1:3" ht="16.5" customHeight="1">
      <c r="A313" s="374">
        <v>21101</v>
      </c>
      <c r="B313" s="375" t="s">
        <v>576</v>
      </c>
      <c r="C313" s="378">
        <f>SUM(C314:C315)</f>
        <v>2380</v>
      </c>
    </row>
    <row r="314" spans="1:3" ht="16.5" customHeight="1">
      <c r="A314" s="374">
        <v>2110101</v>
      </c>
      <c r="B314" s="374" t="s">
        <v>334</v>
      </c>
      <c r="C314" s="378">
        <v>14</v>
      </c>
    </row>
    <row r="315" spans="1:3" ht="16.5" customHeight="1">
      <c r="A315" s="374">
        <v>2110199</v>
      </c>
      <c r="B315" s="374" t="s">
        <v>577</v>
      </c>
      <c r="C315" s="378">
        <v>2366</v>
      </c>
    </row>
    <row r="316" spans="1:3" ht="16.5" customHeight="1">
      <c r="A316" s="374">
        <v>21103</v>
      </c>
      <c r="B316" s="375" t="s">
        <v>578</v>
      </c>
      <c r="C316" s="378">
        <f>SUM(C317:C318)</f>
        <v>503</v>
      </c>
    </row>
    <row r="317" spans="1:3" ht="16.5" customHeight="1">
      <c r="A317" s="374">
        <v>2110301</v>
      </c>
      <c r="B317" s="374" t="s">
        <v>579</v>
      </c>
      <c r="C317" s="378">
        <v>423</v>
      </c>
    </row>
    <row r="318" spans="1:3" ht="16.5" customHeight="1">
      <c r="A318" s="374">
        <v>2110302</v>
      </c>
      <c r="B318" s="374" t="s">
        <v>580</v>
      </c>
      <c r="C318" s="378">
        <v>80</v>
      </c>
    </row>
    <row r="319" spans="1:3" ht="16.5" customHeight="1">
      <c r="A319" s="374">
        <v>21199</v>
      </c>
      <c r="B319" s="375" t="s">
        <v>581</v>
      </c>
      <c r="C319" s="378">
        <f>SUM(C320)</f>
        <v>70</v>
      </c>
    </row>
    <row r="320" spans="1:3" ht="16.5" customHeight="1">
      <c r="A320" s="374">
        <v>2119999</v>
      </c>
      <c r="B320" s="374" t="s">
        <v>582</v>
      </c>
      <c r="C320" s="378">
        <v>70</v>
      </c>
    </row>
    <row r="321" spans="1:3" s="438" customFormat="1" ht="16.5" customHeight="1">
      <c r="A321" s="375">
        <v>212</v>
      </c>
      <c r="B321" s="375" t="s">
        <v>583</v>
      </c>
      <c r="C321" s="437">
        <f>C322+C325+C327</f>
        <v>10881</v>
      </c>
    </row>
    <row r="322" spans="1:3" ht="16.5" customHeight="1">
      <c r="A322" s="374">
        <v>21201</v>
      </c>
      <c r="B322" s="375" t="s">
        <v>584</v>
      </c>
      <c r="C322" s="378">
        <f>SUM(C323:C324)</f>
        <v>5972</v>
      </c>
    </row>
    <row r="323" spans="1:3" ht="16.5" customHeight="1">
      <c r="A323" s="374">
        <v>2120101</v>
      </c>
      <c r="B323" s="374" t="s">
        <v>334</v>
      </c>
      <c r="C323" s="378">
        <v>5063</v>
      </c>
    </row>
    <row r="324" spans="1:3" ht="16.5" customHeight="1">
      <c r="A324" s="374">
        <v>2120102</v>
      </c>
      <c r="B324" s="374" t="s">
        <v>335</v>
      </c>
      <c r="C324" s="378">
        <v>909</v>
      </c>
    </row>
    <row r="325" spans="1:3" ht="16.5" customHeight="1">
      <c r="A325" s="374">
        <v>21206</v>
      </c>
      <c r="B325" s="375" t="s">
        <v>585</v>
      </c>
      <c r="C325" s="378">
        <f>SUM(C326)</f>
        <v>20</v>
      </c>
    </row>
    <row r="326" spans="1:3" ht="16.5" customHeight="1">
      <c r="A326" s="374">
        <v>2120601</v>
      </c>
      <c r="B326" s="374" t="s">
        <v>586</v>
      </c>
      <c r="C326" s="378">
        <v>20</v>
      </c>
    </row>
    <row r="327" spans="1:3" ht="16.5" customHeight="1">
      <c r="A327" s="374">
        <v>21299</v>
      </c>
      <c r="B327" s="375" t="s">
        <v>587</v>
      </c>
      <c r="C327" s="378">
        <f>SUM(C328)</f>
        <v>4889</v>
      </c>
    </row>
    <row r="328" spans="1:3" ht="16.5" customHeight="1">
      <c r="A328" s="374">
        <v>2129999</v>
      </c>
      <c r="B328" s="374" t="s">
        <v>588</v>
      </c>
      <c r="C328" s="378">
        <v>4889</v>
      </c>
    </row>
    <row r="329" spans="1:3" s="438" customFormat="1" ht="16.5" customHeight="1">
      <c r="A329" s="375">
        <v>213</v>
      </c>
      <c r="B329" s="375" t="s">
        <v>589</v>
      </c>
      <c r="C329" s="437">
        <f>C330+C342+C349+C358+C360+C362+C366</f>
        <v>9501</v>
      </c>
    </row>
    <row r="330" spans="1:3" ht="16.5" customHeight="1">
      <c r="A330" s="374">
        <v>21301</v>
      </c>
      <c r="B330" s="375" t="s">
        <v>590</v>
      </c>
      <c r="C330" s="378">
        <f>SUM(C331:C341)</f>
        <v>4155</v>
      </c>
    </row>
    <row r="331" spans="1:3" ht="16.5" customHeight="1">
      <c r="A331" s="374">
        <v>2130101</v>
      </c>
      <c r="B331" s="374" t="s">
        <v>334</v>
      </c>
      <c r="C331" s="378">
        <v>1630</v>
      </c>
    </row>
    <row r="332" spans="1:3" ht="16.5" customHeight="1">
      <c r="A332" s="374">
        <v>2130106</v>
      </c>
      <c r="B332" s="374" t="s">
        <v>591</v>
      </c>
      <c r="C332" s="378">
        <v>147</v>
      </c>
    </row>
    <row r="333" spans="1:3" ht="16.5" customHeight="1">
      <c r="A333" s="374">
        <v>2130108</v>
      </c>
      <c r="B333" s="374" t="s">
        <v>592</v>
      </c>
      <c r="C333" s="378">
        <v>187</v>
      </c>
    </row>
    <row r="334" spans="1:3" ht="16.5" customHeight="1">
      <c r="A334" s="374">
        <v>2130109</v>
      </c>
      <c r="B334" s="374" t="s">
        <v>593</v>
      </c>
      <c r="C334" s="378">
        <v>29</v>
      </c>
    </row>
    <row r="335" spans="1:3" ht="16.5" customHeight="1">
      <c r="A335" s="374">
        <v>2130119</v>
      </c>
      <c r="B335" s="374" t="s">
        <v>594</v>
      </c>
      <c r="C335" s="378">
        <v>17</v>
      </c>
    </row>
    <row r="336" spans="1:3" ht="16.5" customHeight="1">
      <c r="A336" s="374">
        <v>2130122</v>
      </c>
      <c r="B336" s="374" t="s">
        <v>595</v>
      </c>
      <c r="C336" s="378">
        <v>442</v>
      </c>
    </row>
    <row r="337" spans="1:3" ht="16.5" customHeight="1">
      <c r="A337" s="374">
        <v>2130135</v>
      </c>
      <c r="B337" s="374" t="s">
        <v>596</v>
      </c>
      <c r="C337" s="378">
        <v>160</v>
      </c>
    </row>
    <row r="338" spans="1:3" ht="16.5" customHeight="1">
      <c r="A338" s="374">
        <v>2130148</v>
      </c>
      <c r="B338" s="374" t="s">
        <v>1078</v>
      </c>
      <c r="C338" s="378">
        <v>182</v>
      </c>
    </row>
    <row r="339" spans="1:3" ht="16.5" customHeight="1">
      <c r="A339" s="374">
        <v>2130152</v>
      </c>
      <c r="B339" s="374" t="s">
        <v>597</v>
      </c>
      <c r="C339" s="378">
        <v>3</v>
      </c>
    </row>
    <row r="340" spans="1:3" ht="16.5" customHeight="1">
      <c r="A340" s="374">
        <v>2130153</v>
      </c>
      <c r="B340" s="374" t="s">
        <v>598</v>
      </c>
      <c r="C340" s="378">
        <v>696</v>
      </c>
    </row>
    <row r="341" spans="1:3" ht="16.5" customHeight="1">
      <c r="A341" s="374">
        <v>2130199</v>
      </c>
      <c r="B341" s="374" t="s">
        <v>599</v>
      </c>
      <c r="C341" s="378">
        <v>662</v>
      </c>
    </row>
    <row r="342" spans="1:3" ht="16.5" customHeight="1">
      <c r="A342" s="374">
        <v>21302</v>
      </c>
      <c r="B342" s="375" t="s">
        <v>600</v>
      </c>
      <c r="C342" s="378">
        <f>SUM(C343:C348)</f>
        <v>916</v>
      </c>
    </row>
    <row r="343" spans="1:3" ht="16.5" customHeight="1">
      <c r="A343" s="374">
        <v>2130205</v>
      </c>
      <c r="B343" s="374" t="s">
        <v>601</v>
      </c>
      <c r="C343" s="378">
        <v>360</v>
      </c>
    </row>
    <row r="344" spans="1:3" ht="16.5" customHeight="1">
      <c r="A344" s="374">
        <v>2130206</v>
      </c>
      <c r="B344" s="374" t="s">
        <v>602</v>
      </c>
      <c r="C344" s="378">
        <v>5</v>
      </c>
    </row>
    <row r="345" spans="1:3" ht="16.5" customHeight="1">
      <c r="A345" s="374">
        <v>2130209</v>
      </c>
      <c r="B345" s="374" t="s">
        <v>603</v>
      </c>
      <c r="C345" s="378">
        <v>121</v>
      </c>
    </row>
    <row r="346" spans="1:3" ht="16.5" customHeight="1">
      <c r="A346" s="374">
        <v>2130211</v>
      </c>
      <c r="B346" s="374" t="s">
        <v>604</v>
      </c>
      <c r="C346" s="378">
        <v>3</v>
      </c>
    </row>
    <row r="347" spans="1:3" ht="16.5" customHeight="1">
      <c r="A347" s="374">
        <v>2130234</v>
      </c>
      <c r="B347" s="374" t="s">
        <v>605</v>
      </c>
      <c r="C347" s="378">
        <v>140</v>
      </c>
    </row>
    <row r="348" spans="1:3" ht="16.5" customHeight="1">
      <c r="A348" s="374">
        <v>2130299</v>
      </c>
      <c r="B348" s="374" t="s">
        <v>606</v>
      </c>
      <c r="C348" s="378">
        <v>287</v>
      </c>
    </row>
    <row r="349" spans="1:3" ht="16.5" customHeight="1">
      <c r="A349" s="374">
        <v>21303</v>
      </c>
      <c r="B349" s="375" t="s">
        <v>607</v>
      </c>
      <c r="C349" s="378">
        <f>SUM(C350:C357)</f>
        <v>2333</v>
      </c>
    </row>
    <row r="350" spans="1:3" ht="16.5" customHeight="1">
      <c r="A350" s="374">
        <v>2130301</v>
      </c>
      <c r="B350" s="374" t="s">
        <v>334</v>
      </c>
      <c r="C350" s="378">
        <v>913</v>
      </c>
    </row>
    <row r="351" spans="1:3" ht="16.5" customHeight="1">
      <c r="A351" s="374">
        <v>2130304</v>
      </c>
      <c r="B351" s="374" t="s">
        <v>608</v>
      </c>
      <c r="C351" s="378">
        <v>80</v>
      </c>
    </row>
    <row r="352" spans="1:3" ht="16.5" customHeight="1">
      <c r="A352" s="374">
        <v>2130305</v>
      </c>
      <c r="B352" s="374" t="s">
        <v>609</v>
      </c>
      <c r="C352" s="378">
        <v>200</v>
      </c>
    </row>
    <row r="353" spans="1:3" ht="16.5" customHeight="1">
      <c r="A353" s="374">
        <v>2130306</v>
      </c>
      <c r="B353" s="374" t="s">
        <v>610</v>
      </c>
      <c r="C353" s="378">
        <v>915</v>
      </c>
    </row>
    <row r="354" spans="1:3" ht="16.5" customHeight="1">
      <c r="A354" s="374">
        <v>2130314</v>
      </c>
      <c r="B354" s="374" t="s">
        <v>611</v>
      </c>
      <c r="C354" s="378">
        <v>10</v>
      </c>
    </row>
    <row r="355" spans="1:3" ht="16.5" customHeight="1">
      <c r="A355" s="374">
        <v>2130316</v>
      </c>
      <c r="B355" s="374" t="s">
        <v>612</v>
      </c>
      <c r="C355" s="378">
        <v>15</v>
      </c>
    </row>
    <row r="356" spans="1:3" ht="16.5" customHeight="1">
      <c r="A356" s="374">
        <v>2130319</v>
      </c>
      <c r="B356" s="374" t="s">
        <v>613</v>
      </c>
      <c r="C356" s="378">
        <v>50</v>
      </c>
    </row>
    <row r="357" spans="1:3" ht="16.5" customHeight="1">
      <c r="A357" s="374">
        <v>2130335</v>
      </c>
      <c r="B357" s="374" t="s">
        <v>614</v>
      </c>
      <c r="C357" s="378">
        <v>150</v>
      </c>
    </row>
    <row r="358" spans="1:3" ht="16.5" customHeight="1">
      <c r="A358" s="374">
        <v>21305</v>
      </c>
      <c r="B358" s="375" t="s">
        <v>1079</v>
      </c>
      <c r="C358" s="378">
        <f>SUM(C359:C359)</f>
        <v>450</v>
      </c>
    </row>
    <row r="359" spans="1:3" ht="16.5" customHeight="1">
      <c r="A359" s="374">
        <v>2130599</v>
      </c>
      <c r="B359" s="374" t="s">
        <v>1080</v>
      </c>
      <c r="C359" s="378">
        <v>450</v>
      </c>
    </row>
    <row r="360" spans="1:3" ht="16.5" customHeight="1">
      <c r="A360" s="374">
        <v>21307</v>
      </c>
      <c r="B360" s="375" t="s">
        <v>615</v>
      </c>
      <c r="C360" s="378">
        <f>SUM(C361:C361)</f>
        <v>998</v>
      </c>
    </row>
    <row r="361" spans="1:3" ht="16.5" customHeight="1">
      <c r="A361" s="374">
        <v>2130705</v>
      </c>
      <c r="B361" s="374" t="s">
        <v>616</v>
      </c>
      <c r="C361" s="378">
        <v>998</v>
      </c>
    </row>
    <row r="362" spans="1:3" ht="16.5" customHeight="1">
      <c r="A362" s="374">
        <v>21308</v>
      </c>
      <c r="B362" s="375" t="s">
        <v>617</v>
      </c>
      <c r="C362" s="378">
        <f>SUM(C363:C365)</f>
        <v>531</v>
      </c>
    </row>
    <row r="363" spans="1:3" ht="16.5" customHeight="1">
      <c r="A363" s="374">
        <v>2130803</v>
      </c>
      <c r="B363" s="374" t="s">
        <v>618</v>
      </c>
      <c r="C363" s="378">
        <v>521</v>
      </c>
    </row>
    <row r="364" spans="1:3" ht="16.5" customHeight="1">
      <c r="A364" s="374">
        <v>2130804</v>
      </c>
      <c r="B364" s="374" t="s">
        <v>619</v>
      </c>
      <c r="C364" s="378">
        <v>7</v>
      </c>
    </row>
    <row r="365" spans="1:3" ht="16.5" customHeight="1">
      <c r="A365" s="374">
        <v>2130899</v>
      </c>
      <c r="B365" s="374" t="s">
        <v>620</v>
      </c>
      <c r="C365" s="378">
        <v>3</v>
      </c>
    </row>
    <row r="366" spans="1:3" ht="16.5" customHeight="1">
      <c r="A366" s="374">
        <v>21399</v>
      </c>
      <c r="B366" s="375" t="s">
        <v>621</v>
      </c>
      <c r="C366" s="378">
        <f>SUM(C367:C367)</f>
        <v>118</v>
      </c>
    </row>
    <row r="367" spans="1:3" ht="16.5" customHeight="1">
      <c r="A367" s="374">
        <v>2139999</v>
      </c>
      <c r="B367" s="374" t="s">
        <v>622</v>
      </c>
      <c r="C367" s="378">
        <v>118</v>
      </c>
    </row>
    <row r="368" spans="1:3" s="438" customFormat="1" ht="16.5" customHeight="1">
      <c r="A368" s="375">
        <v>214</v>
      </c>
      <c r="B368" s="375" t="s">
        <v>623</v>
      </c>
      <c r="C368" s="437">
        <f>C369+C375+C377</f>
        <v>2602</v>
      </c>
    </row>
    <row r="369" spans="1:3" ht="16.5" customHeight="1">
      <c r="A369" s="374">
        <v>21401</v>
      </c>
      <c r="B369" s="375" t="s">
        <v>624</v>
      </c>
      <c r="C369" s="378">
        <f>SUM(C370:C374)</f>
        <v>2249</v>
      </c>
    </row>
    <row r="370" spans="1:3" ht="16.5" customHeight="1">
      <c r="A370" s="374">
        <v>2140101</v>
      </c>
      <c r="B370" s="374" t="s">
        <v>334</v>
      </c>
      <c r="C370" s="378">
        <v>1020</v>
      </c>
    </row>
    <row r="371" spans="1:3" ht="16.5" customHeight="1">
      <c r="A371" s="374">
        <v>2140102</v>
      </c>
      <c r="B371" s="374" t="s">
        <v>335</v>
      </c>
      <c r="C371" s="378">
        <v>362</v>
      </c>
    </row>
    <row r="372" spans="1:3" ht="16.5" customHeight="1">
      <c r="A372" s="374">
        <v>2140106</v>
      </c>
      <c r="B372" s="374" t="s">
        <v>625</v>
      </c>
      <c r="C372" s="378">
        <v>740</v>
      </c>
    </row>
    <row r="373" spans="1:3" ht="16.5" customHeight="1">
      <c r="A373" s="374">
        <v>2140109</v>
      </c>
      <c r="B373" s="374" t="s">
        <v>626</v>
      </c>
      <c r="C373" s="378">
        <v>97</v>
      </c>
    </row>
    <row r="374" spans="1:3" ht="16.5" customHeight="1">
      <c r="A374" s="374">
        <v>2140199</v>
      </c>
      <c r="B374" s="374" t="s">
        <v>627</v>
      </c>
      <c r="C374" s="378">
        <v>30</v>
      </c>
    </row>
    <row r="375" spans="1:3" ht="16.5" customHeight="1">
      <c r="A375" s="374">
        <v>21406</v>
      </c>
      <c r="B375" s="375" t="s">
        <v>628</v>
      </c>
      <c r="C375" s="378">
        <f>SUM(C376:C376)</f>
        <v>110</v>
      </c>
    </row>
    <row r="376" spans="1:3" ht="16.5" customHeight="1">
      <c r="A376" s="374">
        <v>2140602</v>
      </c>
      <c r="B376" s="374" t="s">
        <v>629</v>
      </c>
      <c r="C376" s="378">
        <v>110</v>
      </c>
    </row>
    <row r="377" spans="1:3" ht="16.5" customHeight="1">
      <c r="A377" s="374">
        <v>21499</v>
      </c>
      <c r="B377" s="375" t="s">
        <v>630</v>
      </c>
      <c r="C377" s="378">
        <f>SUM(C378:C378)</f>
        <v>243</v>
      </c>
    </row>
    <row r="378" spans="1:3" ht="16.5" customHeight="1">
      <c r="A378" s="374">
        <v>2149999</v>
      </c>
      <c r="B378" s="374" t="s">
        <v>631</v>
      </c>
      <c r="C378" s="378">
        <v>243</v>
      </c>
    </row>
    <row r="379" spans="1:3" s="438" customFormat="1" ht="16.5" customHeight="1">
      <c r="A379" s="375">
        <v>215</v>
      </c>
      <c r="B379" s="375" t="s">
        <v>632</v>
      </c>
      <c r="C379" s="437">
        <f>C380+C382+C384+C387</f>
        <v>5537</v>
      </c>
    </row>
    <row r="380" spans="1:3" ht="16.5" customHeight="1">
      <c r="A380" s="374">
        <v>21502</v>
      </c>
      <c r="B380" s="375" t="s">
        <v>633</v>
      </c>
      <c r="C380" s="378">
        <f>SUM(C381:C381)</f>
        <v>3071</v>
      </c>
    </row>
    <row r="381" spans="1:3" ht="16.5" customHeight="1">
      <c r="A381" s="374">
        <v>2150299</v>
      </c>
      <c r="B381" s="374" t="s">
        <v>634</v>
      </c>
      <c r="C381" s="378">
        <v>3071</v>
      </c>
    </row>
    <row r="382" spans="1:3" ht="16.5" customHeight="1">
      <c r="A382" s="374">
        <v>21503</v>
      </c>
      <c r="B382" s="375" t="s">
        <v>635</v>
      </c>
      <c r="C382" s="378">
        <f>SUM(C383:C383)</f>
        <v>357</v>
      </c>
    </row>
    <row r="383" spans="1:3" ht="16.5" customHeight="1">
      <c r="A383" s="374">
        <v>2150399</v>
      </c>
      <c r="B383" s="374" t="s">
        <v>636</v>
      </c>
      <c r="C383" s="378">
        <v>357</v>
      </c>
    </row>
    <row r="384" spans="1:3" ht="16.5" customHeight="1">
      <c r="A384" s="374">
        <v>21505</v>
      </c>
      <c r="B384" s="375" t="s">
        <v>637</v>
      </c>
      <c r="C384" s="378">
        <f>SUM(C385:C386)</f>
        <v>1651</v>
      </c>
    </row>
    <row r="385" spans="1:3" ht="16.5" customHeight="1">
      <c r="A385" s="374">
        <v>2150501</v>
      </c>
      <c r="B385" s="374" t="s">
        <v>334</v>
      </c>
      <c r="C385" s="378">
        <v>558</v>
      </c>
    </row>
    <row r="386" spans="1:3" ht="16.5" customHeight="1">
      <c r="A386" s="374">
        <v>2150502</v>
      </c>
      <c r="B386" s="374" t="s">
        <v>335</v>
      </c>
      <c r="C386" s="378">
        <v>1093</v>
      </c>
    </row>
    <row r="387" spans="1:3" ht="16.5" customHeight="1">
      <c r="A387" s="374">
        <v>21507</v>
      </c>
      <c r="B387" s="375" t="s">
        <v>638</v>
      </c>
      <c r="C387" s="378">
        <f>SUM(C388:C389)</f>
        <v>458</v>
      </c>
    </row>
    <row r="388" spans="1:3" ht="16.5" customHeight="1">
      <c r="A388" s="374">
        <v>2150701</v>
      </c>
      <c r="B388" s="374" t="s">
        <v>334</v>
      </c>
      <c r="C388" s="378">
        <v>102</v>
      </c>
    </row>
    <row r="389" spans="1:3" ht="16.5" customHeight="1">
      <c r="A389" s="374">
        <v>2150702</v>
      </c>
      <c r="B389" s="374" t="s">
        <v>335</v>
      </c>
      <c r="C389" s="378">
        <v>356</v>
      </c>
    </row>
    <row r="390" spans="1:3" s="438" customFormat="1" ht="16.5" customHeight="1">
      <c r="A390" s="375">
        <v>216</v>
      </c>
      <c r="B390" s="375" t="s">
        <v>639</v>
      </c>
      <c r="C390" s="437">
        <f>C391+C395</f>
        <v>1692</v>
      </c>
    </row>
    <row r="391" spans="1:3" ht="16.5" customHeight="1">
      <c r="A391" s="374">
        <v>21602</v>
      </c>
      <c r="B391" s="375" t="s">
        <v>640</v>
      </c>
      <c r="C391" s="378">
        <f>SUM(C392:C394)</f>
        <v>1654</v>
      </c>
    </row>
    <row r="392" spans="1:3" ht="16.5" customHeight="1">
      <c r="A392" s="374">
        <v>2160201</v>
      </c>
      <c r="B392" s="374" t="s">
        <v>334</v>
      </c>
      <c r="C392" s="378">
        <v>208</v>
      </c>
    </row>
    <row r="393" spans="1:3" ht="16.5" customHeight="1">
      <c r="A393" s="374">
        <v>2160202</v>
      </c>
      <c r="B393" s="374" t="s">
        <v>335</v>
      </c>
      <c r="C393" s="378">
        <v>1032</v>
      </c>
    </row>
    <row r="394" spans="1:3" ht="16.5" customHeight="1">
      <c r="A394" s="374">
        <v>2160299</v>
      </c>
      <c r="B394" s="374" t="s">
        <v>641</v>
      </c>
      <c r="C394" s="378">
        <v>414</v>
      </c>
    </row>
    <row r="395" spans="1:3" ht="16.5" customHeight="1">
      <c r="A395" s="374">
        <v>21606</v>
      </c>
      <c r="B395" s="375" t="s">
        <v>642</v>
      </c>
      <c r="C395" s="378">
        <f>SUM(C396:C396)</f>
        <v>38</v>
      </c>
    </row>
    <row r="396" spans="1:3" ht="16.5" customHeight="1">
      <c r="A396" s="374">
        <v>2160699</v>
      </c>
      <c r="B396" s="374" t="s">
        <v>643</v>
      </c>
      <c r="C396" s="378">
        <v>38</v>
      </c>
    </row>
    <row r="397" spans="1:3" s="438" customFormat="1" ht="16.5" customHeight="1">
      <c r="A397" s="375">
        <v>217</v>
      </c>
      <c r="B397" s="375" t="s">
        <v>644</v>
      </c>
      <c r="C397" s="437">
        <f>C398</f>
        <v>262</v>
      </c>
    </row>
    <row r="398" spans="1:3" ht="16.5" customHeight="1">
      <c r="A398" s="374">
        <v>21701</v>
      </c>
      <c r="B398" s="375" t="s">
        <v>645</v>
      </c>
      <c r="C398" s="378">
        <f>SUM(C399:C400)</f>
        <v>262</v>
      </c>
    </row>
    <row r="399" spans="1:3" ht="16.5" customHeight="1">
      <c r="A399" s="374">
        <v>2170101</v>
      </c>
      <c r="B399" s="374" t="s">
        <v>334</v>
      </c>
      <c r="C399" s="378">
        <v>87</v>
      </c>
    </row>
    <row r="400" spans="1:3" ht="16.5" customHeight="1">
      <c r="A400" s="374">
        <v>2170102</v>
      </c>
      <c r="B400" s="374" t="s">
        <v>335</v>
      </c>
      <c r="C400" s="378">
        <v>175</v>
      </c>
    </row>
    <row r="401" spans="1:3" s="438" customFormat="1" ht="16.5" customHeight="1">
      <c r="A401" s="375">
        <v>219</v>
      </c>
      <c r="B401" s="375" t="s">
        <v>646</v>
      </c>
      <c r="C401" s="437">
        <f>SUM(C402:C402)</f>
        <v>374</v>
      </c>
    </row>
    <row r="402" spans="1:3" ht="16.5" customHeight="1">
      <c r="A402" s="374">
        <v>21999</v>
      </c>
      <c r="B402" s="375" t="s">
        <v>647</v>
      </c>
      <c r="C402" s="378">
        <v>374</v>
      </c>
    </row>
    <row r="403" spans="1:3" s="438" customFormat="1" ht="16.5" customHeight="1">
      <c r="A403" s="375">
        <v>220</v>
      </c>
      <c r="B403" s="375" t="s">
        <v>648</v>
      </c>
      <c r="C403" s="437">
        <f>C404+C410</f>
        <v>3633</v>
      </c>
    </row>
    <row r="404" spans="1:3" ht="16.5" customHeight="1">
      <c r="A404" s="374">
        <v>22001</v>
      </c>
      <c r="B404" s="375" t="s">
        <v>649</v>
      </c>
      <c r="C404" s="378">
        <f>SUM(C405:C409)</f>
        <v>3593</v>
      </c>
    </row>
    <row r="405" spans="1:3" ht="16.5" customHeight="1">
      <c r="A405" s="374">
        <v>2200101</v>
      </c>
      <c r="B405" s="374" t="s">
        <v>334</v>
      </c>
      <c r="C405" s="378">
        <v>261</v>
      </c>
    </row>
    <row r="406" spans="1:3" ht="16.5" customHeight="1">
      <c r="A406" s="374">
        <v>2200102</v>
      </c>
      <c r="B406" s="374" t="s">
        <v>335</v>
      </c>
      <c r="C406" s="378">
        <v>298</v>
      </c>
    </row>
    <row r="407" spans="1:3" ht="16.5" customHeight="1">
      <c r="A407" s="374">
        <v>2200104</v>
      </c>
      <c r="B407" s="374" t="s">
        <v>650</v>
      </c>
      <c r="C407" s="378">
        <v>150</v>
      </c>
    </row>
    <row r="408" spans="1:3" ht="16.5" customHeight="1">
      <c r="A408" s="374">
        <v>2200109</v>
      </c>
      <c r="B408" s="374" t="s">
        <v>651</v>
      </c>
      <c r="C408" s="378">
        <v>906</v>
      </c>
    </row>
    <row r="409" spans="1:3" ht="16.5" customHeight="1">
      <c r="A409" s="374">
        <v>2200199</v>
      </c>
      <c r="B409" s="374" t="s">
        <v>652</v>
      </c>
      <c r="C409" s="378">
        <v>1978</v>
      </c>
    </row>
    <row r="410" spans="1:3" ht="16.5" customHeight="1">
      <c r="A410" s="374">
        <v>22099</v>
      </c>
      <c r="B410" s="375" t="s">
        <v>653</v>
      </c>
      <c r="C410" s="378">
        <f>SUM(C411)</f>
        <v>40</v>
      </c>
    </row>
    <row r="411" spans="1:3" ht="16.5" customHeight="1">
      <c r="A411" s="374">
        <v>2209999</v>
      </c>
      <c r="B411" s="374" t="s">
        <v>654</v>
      </c>
      <c r="C411" s="378">
        <v>40</v>
      </c>
    </row>
    <row r="412" spans="1:3" s="438" customFormat="1" ht="16.5" customHeight="1">
      <c r="A412" s="375">
        <v>221</v>
      </c>
      <c r="B412" s="375" t="s">
        <v>655</v>
      </c>
      <c r="C412" s="437">
        <f>C413+C415</f>
        <v>13327</v>
      </c>
    </row>
    <row r="413" spans="1:3" ht="16.5" customHeight="1">
      <c r="A413" s="374">
        <v>22101</v>
      </c>
      <c r="B413" s="375" t="s">
        <v>656</v>
      </c>
      <c r="C413" s="378">
        <f>SUM(C414:C414)</f>
        <v>5290</v>
      </c>
    </row>
    <row r="414" spans="1:3" ht="16.5" customHeight="1">
      <c r="A414" s="374">
        <v>2210108</v>
      </c>
      <c r="B414" s="374" t="s">
        <v>657</v>
      </c>
      <c r="C414" s="378">
        <v>5290</v>
      </c>
    </row>
    <row r="415" spans="1:3" ht="16.5" customHeight="1">
      <c r="A415" s="374">
        <v>22102</v>
      </c>
      <c r="B415" s="375" t="s">
        <v>658</v>
      </c>
      <c r="C415" s="378">
        <f>SUM(C416:C416)</f>
        <v>8037</v>
      </c>
    </row>
    <row r="416" spans="1:3" ht="16.5" customHeight="1">
      <c r="A416" s="374">
        <v>2210201</v>
      </c>
      <c r="B416" s="374" t="s">
        <v>659</v>
      </c>
      <c r="C416" s="378">
        <v>8037</v>
      </c>
    </row>
    <row r="417" spans="1:3" s="438" customFormat="1" ht="16.5" customHeight="1">
      <c r="A417" s="375">
        <v>222</v>
      </c>
      <c r="B417" s="375" t="s">
        <v>660</v>
      </c>
      <c r="C417" s="437">
        <f>C418+C422</f>
        <v>1084</v>
      </c>
    </row>
    <row r="418" spans="1:3" ht="16.5" customHeight="1">
      <c r="A418" s="374">
        <v>22201</v>
      </c>
      <c r="B418" s="375" t="s">
        <v>661</v>
      </c>
      <c r="C418" s="378">
        <f>SUM(C419:C421)</f>
        <v>341</v>
      </c>
    </row>
    <row r="419" spans="1:3" ht="16.5" customHeight="1">
      <c r="A419" s="374">
        <v>2220101</v>
      </c>
      <c r="B419" s="374" t="s">
        <v>334</v>
      </c>
      <c r="C419" s="378">
        <v>231</v>
      </c>
    </row>
    <row r="420" spans="1:3" ht="16.5" customHeight="1">
      <c r="A420" s="374">
        <v>2220102</v>
      </c>
      <c r="B420" s="374" t="s">
        <v>335</v>
      </c>
      <c r="C420" s="378">
        <v>10</v>
      </c>
    </row>
    <row r="421" spans="1:3" ht="16.5" customHeight="1">
      <c r="A421" s="374">
        <v>2220199</v>
      </c>
      <c r="B421" s="374" t="s">
        <v>662</v>
      </c>
      <c r="C421" s="378">
        <v>100</v>
      </c>
    </row>
    <row r="422" spans="1:3" ht="16.5" customHeight="1">
      <c r="A422" s="374">
        <v>22205</v>
      </c>
      <c r="B422" s="375" t="s">
        <v>663</v>
      </c>
      <c r="C422" s="378">
        <f>SUM(C423:C423)</f>
        <v>743</v>
      </c>
    </row>
    <row r="423" spans="1:3" ht="16.5" customHeight="1">
      <c r="A423" s="374">
        <v>2220599</v>
      </c>
      <c r="B423" s="374" t="s">
        <v>664</v>
      </c>
      <c r="C423" s="378">
        <v>743</v>
      </c>
    </row>
    <row r="424" spans="1:3" s="438" customFormat="1" ht="16.5" customHeight="1">
      <c r="A424" s="375">
        <v>224</v>
      </c>
      <c r="B424" s="375" t="s">
        <v>665</v>
      </c>
      <c r="C424" s="437">
        <f>C425+C432+C434</f>
        <v>3796</v>
      </c>
    </row>
    <row r="425" spans="1:3" ht="16.5" customHeight="1">
      <c r="A425" s="374">
        <v>22401</v>
      </c>
      <c r="B425" s="375" t="s">
        <v>666</v>
      </c>
      <c r="C425" s="378">
        <f>SUM(C426:C431)</f>
        <v>1940</v>
      </c>
    </row>
    <row r="426" spans="1:3" ht="16.5" customHeight="1">
      <c r="A426" s="374">
        <v>2240101</v>
      </c>
      <c r="B426" s="374" t="s">
        <v>334</v>
      </c>
      <c r="C426" s="378">
        <v>441</v>
      </c>
    </row>
    <row r="427" spans="1:3" ht="16.5" customHeight="1">
      <c r="A427" s="374">
        <v>2240102</v>
      </c>
      <c r="B427" s="374" t="s">
        <v>335</v>
      </c>
      <c r="C427" s="378">
        <v>575</v>
      </c>
    </row>
    <row r="428" spans="1:3" ht="16.5" customHeight="1">
      <c r="A428" s="374">
        <v>2240104</v>
      </c>
      <c r="B428" s="374" t="s">
        <v>667</v>
      </c>
      <c r="C428" s="378">
        <v>70</v>
      </c>
    </row>
    <row r="429" spans="1:3" ht="16.5" customHeight="1">
      <c r="A429" s="374">
        <v>2240106</v>
      </c>
      <c r="B429" s="374" t="s">
        <v>668</v>
      </c>
      <c r="C429" s="378">
        <v>804</v>
      </c>
    </row>
    <row r="430" spans="1:3" ht="16.5" customHeight="1">
      <c r="A430" s="374">
        <v>2240109</v>
      </c>
      <c r="B430" s="374" t="s">
        <v>669</v>
      </c>
      <c r="C430" s="378">
        <v>20</v>
      </c>
    </row>
    <row r="431" spans="1:3" ht="16.5" customHeight="1">
      <c r="A431" s="374">
        <v>2240199</v>
      </c>
      <c r="B431" s="374" t="s">
        <v>670</v>
      </c>
      <c r="C431" s="378">
        <v>30</v>
      </c>
    </row>
    <row r="432" spans="1:3" ht="16.5" customHeight="1">
      <c r="A432" s="374">
        <v>22402</v>
      </c>
      <c r="B432" s="375" t="s">
        <v>1081</v>
      </c>
      <c r="C432" s="378">
        <f>SUM(C433:C433)</f>
        <v>1828</v>
      </c>
    </row>
    <row r="433" spans="1:3" ht="16.5" customHeight="1">
      <c r="A433" s="374">
        <v>2240204</v>
      </c>
      <c r="B433" s="374" t="s">
        <v>671</v>
      </c>
      <c r="C433" s="378">
        <v>1828</v>
      </c>
    </row>
    <row r="434" spans="1:3" ht="16.5" customHeight="1">
      <c r="A434" s="374">
        <v>22499</v>
      </c>
      <c r="B434" s="375" t="s">
        <v>672</v>
      </c>
      <c r="C434" s="378">
        <f>SUM(C435)</f>
        <v>28</v>
      </c>
    </row>
    <row r="435" spans="1:3" ht="16.5" customHeight="1">
      <c r="A435" s="374">
        <v>2249999</v>
      </c>
      <c r="B435" s="374" t="s">
        <v>673</v>
      </c>
      <c r="C435" s="378">
        <v>28</v>
      </c>
    </row>
    <row r="436" spans="1:3" ht="16.5" customHeight="1">
      <c r="A436" s="375">
        <v>227</v>
      </c>
      <c r="B436" s="441" t="s">
        <v>1199</v>
      </c>
      <c r="C436" s="437">
        <v>9000</v>
      </c>
    </row>
    <row r="437" spans="1:3" s="438" customFormat="1" ht="16.5" customHeight="1">
      <c r="A437" s="375">
        <v>229</v>
      </c>
      <c r="B437" s="375" t="s">
        <v>674</v>
      </c>
      <c r="C437" s="437">
        <f>C438</f>
        <v>11000</v>
      </c>
    </row>
    <row r="438" spans="1:3" ht="16.5" customHeight="1">
      <c r="A438" s="374">
        <v>22999</v>
      </c>
      <c r="B438" s="375" t="s">
        <v>647</v>
      </c>
      <c r="C438" s="378">
        <f>SUM(C439)</f>
        <v>11000</v>
      </c>
    </row>
    <row r="439" spans="1:3" ht="16.5" customHeight="1">
      <c r="A439" s="374">
        <v>2299999</v>
      </c>
      <c r="B439" s="374" t="s">
        <v>675</v>
      </c>
      <c r="C439" s="378">
        <v>11000</v>
      </c>
    </row>
    <row r="440" spans="1:3" s="438" customFormat="1" ht="16.5" customHeight="1">
      <c r="A440" s="375">
        <v>232</v>
      </c>
      <c r="B440" s="375" t="s">
        <v>676</v>
      </c>
      <c r="C440" s="437">
        <f>C441</f>
        <v>13945</v>
      </c>
    </row>
    <row r="441" spans="1:3" ht="16.5" customHeight="1">
      <c r="A441" s="374">
        <v>23203</v>
      </c>
      <c r="B441" s="375" t="s">
        <v>677</v>
      </c>
      <c r="C441" s="378">
        <f>SUM(C442:C442)</f>
        <v>13945</v>
      </c>
    </row>
    <row r="442" spans="1:3" ht="16.5" customHeight="1">
      <c r="A442" s="374">
        <v>2320301</v>
      </c>
      <c r="B442" s="374" t="s">
        <v>678</v>
      </c>
      <c r="C442" s="378">
        <v>13945</v>
      </c>
    </row>
    <row r="443" spans="1:3" s="438" customFormat="1" ht="16.5" customHeight="1">
      <c r="A443" s="375">
        <v>233</v>
      </c>
      <c r="B443" s="375" t="s">
        <v>679</v>
      </c>
      <c r="C443" s="437"/>
    </row>
    <row r="444" spans="1:3" ht="16.5" customHeight="1">
      <c r="A444" s="374">
        <v>23303</v>
      </c>
      <c r="B444" s="375" t="s">
        <v>680</v>
      </c>
      <c r="C444" s="378"/>
    </row>
    <row r="445" ht="12.75">
      <c r="A445" s="379"/>
    </row>
  </sheetData>
  <sheetProtection/>
  <mergeCells count="2">
    <mergeCell ref="A2:C2"/>
    <mergeCell ref="A5:B5"/>
  </mergeCells>
  <printOptions horizontalCentered="1"/>
  <pageMargins left="0.59" right="0.59" top="0.7900000000000001" bottom="0.7900000000000001" header="0.31" footer="0.31"/>
  <pageSetup errors="NA" firstPageNumber="1" useFirstPageNumber="1" fitToHeight="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财政局</cp:lastModifiedBy>
  <cp:lastPrinted>2019-01-06T09:26:56Z</cp:lastPrinted>
  <dcterms:created xsi:type="dcterms:W3CDTF">2006-02-13T05:15:25Z</dcterms:created>
  <dcterms:modified xsi:type="dcterms:W3CDTF">2022-03-12T04:48:33Z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A71FE0DC98A043BD81380136945BAAB3</vt:lpwstr>
  </property>
</Properties>
</file>